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6"/>
  </bookViews>
  <sheets>
    <sheet name="дод.1" sheetId="1" r:id="rId1"/>
    <sheet name="дод.2" sheetId="2" r:id="rId2"/>
    <sheet name="дод.3" sheetId="3" r:id="rId3"/>
    <sheet name="дод.4" sheetId="4" r:id="rId4"/>
    <sheet name="дод.5" sheetId="5" r:id="rId5"/>
    <sheet name="дод.6" sheetId="6" r:id="rId6"/>
    <sheet name="дод.7" sheetId="7" r:id="rId7"/>
    <sheet name="дод.8" sheetId="8" state="hidden" r:id="rId8"/>
    <sheet name="Лист1" sheetId="9" r:id="rId9"/>
  </sheets>
  <definedNames>
    <definedName name="_xlfn.AGGREGATE" hidden="1">#NAME?</definedName>
    <definedName name="_xlnm.Print_Titles" localSheetId="0">'дод.1'!$A:$E,'дод.1'!$6:$6</definedName>
    <definedName name="_xlnm.Print_Titles" localSheetId="1">'дод.2'!$7:$7</definedName>
    <definedName name="_xlnm.Print_Titles" localSheetId="2">'дод.3'!$6:$10</definedName>
    <definedName name="_xlnm.Print_Titles" localSheetId="5">'дод.6'!$G:$H,'дод.6'!$6:$6</definedName>
    <definedName name="_xlnm.Print_Titles" localSheetId="6">'дод.7'!$6:$8</definedName>
    <definedName name="_xlnm.Print_Area" localSheetId="0">'дод.1'!$A$2:$F$79</definedName>
    <definedName name="_xlnm.Print_Area" localSheetId="1">'дод.2'!$A$2:$F$24</definedName>
    <definedName name="_xlnm.Print_Area" localSheetId="2">'дод.3'!$A$1:$S$197</definedName>
    <definedName name="_xlnm.Print_Area" localSheetId="3">'дод.4'!$B$1:$R$17</definedName>
    <definedName name="_xlnm.Print_Area" localSheetId="4">'дод.5'!$A$1:$AC$37</definedName>
    <definedName name="_xlnm.Print_Area" localSheetId="5">'дод.6'!$A$1:$M$46</definedName>
    <definedName name="_xlnm.Print_Area" localSheetId="6">'дод.7'!$A$1:$M$69</definedName>
    <definedName name="_xlnm.Print_Area" localSheetId="7">'дод.8'!$A$1:$M$61</definedName>
  </definedNames>
  <calcPr fullCalcOnLoad="1"/>
</workbook>
</file>

<file path=xl/sharedStrings.xml><?xml version="1.0" encoding="utf-8"?>
<sst xmlns="http://schemas.openxmlformats.org/spreadsheetml/2006/main" count="1337" uniqueCount="808">
  <si>
    <t>Рішення районної ради від 23 грудня 2016 року №147</t>
  </si>
  <si>
    <t>Рішення районної ради від 22 грудня 2017 року №288</t>
  </si>
  <si>
    <t>Рішення районної ради від 22 червня 2016 року №72</t>
  </si>
  <si>
    <t>Резервний фонд</t>
  </si>
  <si>
    <t>250311</t>
  </si>
  <si>
    <t>0180</t>
  </si>
  <si>
    <t>3719770</t>
  </si>
  <si>
    <t>9770</t>
  </si>
  <si>
    <t>Інші субвенції з місцевого бюджету</t>
  </si>
  <si>
    <t xml:space="preserve">Інші  субвенції з місцевого бюджету </t>
  </si>
  <si>
    <t>інша субвенція обласному бюджету</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</si>
  <si>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</si>
  <si>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</si>
  <si>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</si>
  <si>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</si>
  <si>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</si>
  <si>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</si>
  <si>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</si>
  <si>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</si>
  <si>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</si>
  <si>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</si>
  <si>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</si>
  <si>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</si>
  <si>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170000</t>
  </si>
  <si>
    <t>Транспорт, дорожнє господарство, зв'язок, телекомунікації та інформатика</t>
  </si>
  <si>
    <t>110000</t>
  </si>
  <si>
    <t>Культура і мистецтво</t>
  </si>
  <si>
    <t>160000</t>
  </si>
  <si>
    <t>Сільське господарство</t>
  </si>
  <si>
    <t>Податок на прибуток підприємств та фінансових установ комунальної власності</t>
  </si>
  <si>
    <t>Базова дотація</t>
  </si>
  <si>
    <r>
      <t>Всього за типом боргового зобов</t>
    </r>
    <r>
      <rPr>
        <b/>
        <sz val="12"/>
        <rFont val="Times New Roman"/>
        <family val="1"/>
      </rPr>
      <t>язання</t>
    </r>
  </si>
  <si>
    <t>Субв. з держбюджету місцевим бюджетам на надання  пільг з послуг зв., інш.пільг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</si>
  <si>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Додаток  № 8
                        до рішення районної ради від __ грудня 2018 року
                       "Про районний бюджет  на 2019 рік"</t>
  </si>
  <si>
    <t xml:space="preserve"> Н-Сіверського району на 2019 рік</t>
  </si>
  <si>
    <t>де Hod - фінансовий норматив бюджетної  забезпеченості на одну дитину дошкільного віку( 12191грн,збільшений у порівнянні з минулим роком на12,0%);</t>
  </si>
  <si>
    <t>Hk - фінансовий норматив бюджетної забезпеченості на культуру (232,148грн, збільшенийу порівнянні з минулим роком на12,0%);</t>
  </si>
  <si>
    <t>Населення на 01.01.2018 року           (чол)</t>
  </si>
  <si>
    <t>Прикріплене населення до клубних закладів на 01.01.2018 року                    (чол),Ni</t>
  </si>
  <si>
    <t>Діти від 0 до 6 років станом на 01.01.2018 року (чол),Di</t>
  </si>
  <si>
    <t>Троїцька</t>
  </si>
  <si>
    <t>Відділ освіти   Новгород-Сіверської районної державної адміністрації  Чернігівської області</t>
  </si>
  <si>
    <t>Рішення районної ради від 26 жовтня 2018 року №389</t>
  </si>
  <si>
    <t xml:space="preserve">Програма пільгового проїзду учнів, вихованців та педагогічних працівників Новгород-Сіверського району на 2019 рік
</t>
  </si>
  <si>
    <t>Рішення районної ради від 26 жовтня 2018 року №388</t>
  </si>
  <si>
    <t>Рішення районної ради від 26 жовтня 2018 року №384</t>
  </si>
  <si>
    <t>Рішення районної ради від 26 жовтня 2018 року №383</t>
  </si>
  <si>
    <t>Районна Програма «Цукровий діабет»                      на 2019-2020 роки</t>
  </si>
  <si>
    <t>Інша субвенція з обласного бюджету на надання пільг на медичне обслуговування громадян, які постраждали внаслідок Чорнобильської катастрофи</t>
  </si>
  <si>
    <t>Інша субвенція з обласного бюджету на поховання учасників бойових дій та інвалідів війни</t>
  </si>
  <si>
    <t>Разом доходів</t>
  </si>
  <si>
    <t xml:space="preserve"> РАЗОМ по с/р :</t>
  </si>
  <si>
    <t>Районний бюджет</t>
  </si>
  <si>
    <t>Всього по району:</t>
  </si>
  <si>
    <t>Районна програма розвитку малого і середнього підприємництва на 2017-2020 роки</t>
  </si>
  <si>
    <t>Відділ освіти Новгород-Сіверської  районної державної адміністрації  Чернігівської області</t>
  </si>
  <si>
    <t>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</si>
  <si>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</si>
  <si>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Код типової відомчої класифікації видатків/код тимчасової класифікації видатків та кредитування місцевих бюджетів</t>
  </si>
  <si>
    <t>Назва</t>
  </si>
  <si>
    <t>Кошти, що передаються із загального фонду бюджету до бюджету розвитку (спеціального фонду)</t>
  </si>
  <si>
    <t xml:space="preserve">Районна державна адміністрація </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</si>
  <si>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2012-2017 роки</t>
  </si>
  <si>
    <t>Найменування
згідно з типовою відомчою/тимчасовою класифікацією видатків та кредитування місцевого бюджету</t>
  </si>
  <si>
    <t>0218220</t>
  </si>
  <si>
    <t>8220</t>
  </si>
  <si>
    <t>0380</t>
  </si>
  <si>
    <t>Заходи та роботи з мобілізаційної підготовки місцевого значення</t>
  </si>
  <si>
    <t>8200</t>
  </si>
  <si>
    <t>Громадський порядок та безпека</t>
  </si>
  <si>
    <t>Заходи та роботи з мобілізаційної підготовки місцевого значеня</t>
  </si>
  <si>
    <t>1014082</t>
  </si>
  <si>
    <t>4082</t>
  </si>
  <si>
    <t>Інші заходи в галузі культури і мистецтва</t>
  </si>
  <si>
    <t xml:space="preserve">Інші  заходи в галузі культури і мистецтва </t>
  </si>
  <si>
    <t>Централізовані  заходи з лікування хворих на цукровий та нецукровий діабет</t>
  </si>
  <si>
    <t>090413</t>
  </si>
  <si>
    <t>Управління соціального захисту населення Н-Сіверської РДА</t>
  </si>
  <si>
    <t>у т.ч. за рахунок освітньої субвенції</t>
  </si>
  <si>
    <t xml:space="preserve"> 1.Блистiвська</t>
  </si>
  <si>
    <t xml:space="preserve"> 2.Биринська</t>
  </si>
  <si>
    <t xml:space="preserve"> 3.Будо-Вороб'ївська</t>
  </si>
  <si>
    <t xml:space="preserve"> 4.Бучкiвська</t>
  </si>
  <si>
    <t xml:space="preserve"> 5.Вороб"ївська</t>
  </si>
  <si>
    <t xml:space="preserve"> 6.Горбiвська</t>
  </si>
  <si>
    <t>0313131</t>
  </si>
  <si>
    <t>0318601</t>
  </si>
  <si>
    <t>Сільське  і лісове господарство,рибне господрство та мисливство</t>
  </si>
  <si>
    <t>Фінансування за борговими операціями</t>
  </si>
  <si>
    <t>Зміни обсягів готівкових  коштів на рахунку районного бюджету</t>
  </si>
  <si>
    <t>Програма створення та використання матеріальних резервів для запобігання, ліквідації надзвичайних ситуацій та їх наслідків у Новгород-Сіверському районі на 2016-2020 роки; Цільова соціальна програма розвитку цивільного захисту Новгород-Сіверського району на 2016-2020 роки</t>
  </si>
  <si>
    <t>у т.ч. за рахунок медичної субвенції</t>
  </si>
  <si>
    <t>у т.ч.за рахунок іншої субвенції з сільських бюджетів</t>
  </si>
  <si>
    <t>Капітальні вкладеня</t>
  </si>
  <si>
    <t>Фінансування за рахунок зміни залишків коштів бюджетів</t>
  </si>
  <si>
    <t>На початок періоду</t>
  </si>
  <si>
    <t>Будівництво модульної котельні  на твердому паливі Дігтярівського НВК</t>
  </si>
  <si>
    <t>Відділ освіти Н-Сіверської РДА</t>
  </si>
  <si>
    <t>070801</t>
  </si>
  <si>
    <t>Придбання підручників</t>
  </si>
  <si>
    <t>0970</t>
  </si>
  <si>
    <t>Лікарні</t>
  </si>
  <si>
    <t>Реконструкція даху і приміщення Грем'яцької ЗОШ I-III ступенів</t>
  </si>
  <si>
    <t>Інша субвенція з обласного бюджету на виконання доручень виборців депутатами обласнох ради</t>
  </si>
  <si>
    <t xml:space="preserve"> на виконання доручень виборців депутатами обласної ради</t>
  </si>
  <si>
    <t>180409</t>
  </si>
  <si>
    <t xml:space="preserve"> Виготовлення проектно-кошторисної документації на будівництво модульної котельні  на твердому паливі Чайкинського  НВК</t>
  </si>
  <si>
    <t>Капітальні трансферти</t>
  </si>
  <si>
    <t>Придбання житла для медичних працівників</t>
  </si>
  <si>
    <t xml:space="preserve">Управління з питань агропромислового комплексу, сільського господарства та продовольства Н-Сіверської РДА </t>
  </si>
  <si>
    <t>Плата за надання інших адміністративних послуг</t>
  </si>
  <si>
    <t xml:space="preserve"> Будівництво модульної котельні  на твердому паливі Смяцької ЗОШ I-III</t>
  </si>
  <si>
    <t>Капітальний ремонт будівлі Орлівського НВК</t>
  </si>
  <si>
    <t>Внески органів місцевого самоврядування у статутні капітали суб"єктів підприємницької діяльності</t>
  </si>
  <si>
    <t>Програма передачі нетелей багатодітним сім'ям, які проживають у сільській місцевості Новгород-Сіверського району на 2016-2020 роки</t>
  </si>
  <si>
    <t>Код  тимчасової класифікації видатків та кредитування місцевих бюджетів</t>
  </si>
  <si>
    <t>090000</t>
  </si>
  <si>
    <t>Код  програмноїї класифікації видатків та кредитування місцевих бюджетів</t>
  </si>
  <si>
    <t>Організаційне,інформаційно-аналітичне та матеріально-технічне забезпечення діяльності районної ради</t>
  </si>
  <si>
    <t>Розрахунок обсягу міжбюджетних трансфертів</t>
  </si>
  <si>
    <t xml:space="preserve"> між районним та сільськими бюджетами</t>
  </si>
  <si>
    <t xml:space="preserve">Загальні положення </t>
  </si>
  <si>
    <t xml:space="preserve">1. Відповідно до прикінцевих положень Бюджетного Кодексу України здійснюється  за зверненням сільських рад розподіл обсягу міжбюджетних трансфертів між районним бюджетом та сільськими бюджетами району на дошкільні заклади освіти та клубні заклади  комунальної власності  сіл. </t>
  </si>
  <si>
    <t xml:space="preserve"> Розрахунковий показник обсягу видатків визначається на основі фінансових нормативів бюджетної забезпеченості та коригуючих коефіцієнтів до них з розрахунку на душу населення ( культура і мистецтво), на дитину  (дитячі дошкільні заклади). </t>
  </si>
  <si>
    <t xml:space="preserve">2. У цьому розрахунку застосовуються такі умовні позначення: 
i – бюджет села (далі - бюджет місцевого самоврядування); 
</t>
  </si>
  <si>
    <t>250344</t>
  </si>
  <si>
    <r>
      <t>3. Розрахунковий показник обсягу видатків бюджету місцевого самоврядування (V</t>
    </r>
    <r>
      <rPr>
        <i/>
        <vertAlign val="subscript"/>
        <sz val="11"/>
        <rFont val="Times New Roman"/>
        <family val="1"/>
      </rPr>
      <t>i</t>
    </r>
    <r>
      <rPr>
        <sz val="11"/>
        <rFont val="Times New Roman"/>
        <family val="1"/>
      </rPr>
      <t>),  дорівнює сумі розрахункових показників за основними видами видатків цього бюджету:</t>
    </r>
  </si>
  <si>
    <r>
      <t>V</t>
    </r>
    <r>
      <rPr>
        <vertAlign val="subscript"/>
        <sz val="11"/>
        <rFont val="Times New Roman"/>
        <family val="1"/>
      </rPr>
      <t>i</t>
    </r>
    <r>
      <rPr>
        <sz val="11"/>
        <rFont val="Times New Roman"/>
        <family val="1"/>
      </rPr>
      <t xml:space="preserve"> =  V</t>
    </r>
    <r>
      <rPr>
        <vertAlign val="subscript"/>
        <sz val="11"/>
        <rFont val="Times New Roman"/>
        <family val="1"/>
      </rPr>
      <t>oi</t>
    </r>
    <r>
      <rPr>
        <sz val="11"/>
        <rFont val="Times New Roman"/>
        <family val="1"/>
      </rPr>
      <t xml:space="preserve"> + V</t>
    </r>
    <r>
      <rPr>
        <vertAlign val="subscript"/>
        <sz val="11"/>
        <rFont val="Times New Roman"/>
        <family val="1"/>
      </rPr>
      <t>ki</t>
    </r>
    <r>
      <rPr>
        <i/>
        <vertAlign val="subscript"/>
        <sz val="11"/>
        <rFont val="Times New Roman"/>
        <family val="1"/>
      </rPr>
      <t>,</t>
    </r>
  </si>
  <si>
    <t xml:space="preserve">Розрахунок показника обсягу видатків на дошкільну освіту </t>
  </si>
  <si>
    <r>
      <t>4. Розрахунковий показник обсягу видатків на освіту для бюджетів сіл (V</t>
    </r>
    <r>
      <rPr>
        <vertAlign val="subscript"/>
        <sz val="11"/>
        <rFont val="Times New Roman"/>
        <family val="1"/>
      </rPr>
      <t>oi</t>
    </r>
    <r>
      <rPr>
        <sz val="11"/>
        <rFont val="Times New Roman"/>
        <family val="1"/>
      </rPr>
      <t xml:space="preserve">), визначається за такою формулою: </t>
    </r>
  </si>
  <si>
    <r>
      <t>V</t>
    </r>
    <r>
      <rPr>
        <vertAlign val="subscript"/>
        <sz val="11"/>
        <rFont val="Times New Roman"/>
        <family val="1"/>
      </rPr>
      <t>oi</t>
    </r>
    <r>
      <rPr>
        <sz val="11"/>
        <rFont val="Times New Roman"/>
        <family val="1"/>
      </rPr>
      <t xml:space="preserve"> =Ti*Hod+(Gi*Kog), </t>
    </r>
  </si>
  <si>
    <t>Ti - кількість дітей, що відвідують дошкільний заклад;</t>
  </si>
  <si>
    <r>
      <t>K</t>
    </r>
    <r>
      <rPr>
        <vertAlign val="subscript"/>
        <sz val="11"/>
        <rFont val="Times New Roman"/>
        <family val="1"/>
      </rPr>
      <t>og</t>
    </r>
    <r>
      <rPr>
        <sz val="11"/>
        <rFont val="Times New Roman"/>
        <family val="1"/>
      </rPr>
      <t xml:space="preserve"> – коефіцієнт застосування впливу фактора кількості груп у дитячих садках = 0,1;</t>
    </r>
  </si>
  <si>
    <r>
      <t>G</t>
    </r>
    <r>
      <rPr>
        <vertAlign val="subscript"/>
        <sz val="11"/>
        <rFont val="Times New Roman"/>
        <family val="1"/>
      </rPr>
      <t>i</t>
    </r>
    <r>
      <rPr>
        <sz val="11"/>
        <rFont val="Times New Roman"/>
        <family val="1"/>
      </rPr>
      <t xml:space="preserve"> – кількість груп у дитячих садках в i-му селі.</t>
    </r>
  </si>
  <si>
    <t xml:space="preserve">Розрахунок показника обсягу видатків на культуру </t>
  </si>
  <si>
    <r>
      <t>5. Розрахунковий показник обсягу видатків на культуру для бюджету місцевого самоврядування (V</t>
    </r>
    <r>
      <rPr>
        <i/>
        <vertAlign val="subscript"/>
        <sz val="11"/>
        <rFont val="Times New Roman"/>
        <family val="1"/>
      </rPr>
      <t>ki</t>
    </r>
    <r>
      <rPr>
        <sz val="11"/>
        <rFont val="Times New Roman"/>
        <family val="1"/>
      </rPr>
      <t xml:space="preserve">) визначається за такою формулою: </t>
    </r>
  </si>
  <si>
    <t>Vki=Ni*Hk*Kkk,</t>
  </si>
  <si>
    <t>де Ni - прикріплене населення до клубних закладів станом на 01 січня року, що передує плановому;</t>
  </si>
  <si>
    <t>Загальне фінансування</t>
  </si>
  <si>
    <t>Програма про надання матеріальної допомоги громадянам Новгород-Сіверського району депутатами районної ради у 2019 році</t>
  </si>
  <si>
    <t>Рішення районної ради від 26 жовтня 2018 року №385</t>
  </si>
  <si>
    <t xml:space="preserve">Рішення районної ради від 30 жовтня 2015 року </t>
  </si>
  <si>
    <t>Програма надання матеріальної допомоги громадянам Новгород-Сіверського району на 2019-2020 роки</t>
  </si>
  <si>
    <t>Рішення районної ради від 26 жовтня 2018 року №386</t>
  </si>
  <si>
    <t>Програма забезпечення проведення заходів і робіт з мобілізаційної підготовки місцевого значення, мобілізації та територіальної оборони у Новгород-Сіверському районі на 2019 рік</t>
  </si>
  <si>
    <t>Рішення районної ради від 26 жовтня 2018 року №382</t>
  </si>
  <si>
    <r>
      <t xml:space="preserve">Kkk - коефіцієнт частки обсягу видатків бюджетів місцевого самоврядування на культурно-освітні послуги, що надаються клубними закладами </t>
    </r>
    <r>
      <rPr>
        <sz val="10"/>
        <rFont val="Times New Roman"/>
        <family val="1"/>
      </rPr>
      <t>( 0,34 )</t>
    </r>
    <r>
      <rPr>
        <sz val="11"/>
        <rFont val="Times New Roman"/>
        <family val="1"/>
      </rPr>
      <t>.</t>
    </r>
  </si>
  <si>
    <t>Розрахунок обсягу міжбюджетних трансфертів з районного бюджету бюджетам місцевого самоврядування (Прикінцеві положення Бюджетного кодексу України)</t>
  </si>
  <si>
    <t>Найменування АТО</t>
  </si>
  <si>
    <t>Культура</t>
  </si>
  <si>
    <t>Дошкільна освіта</t>
  </si>
  <si>
    <t>Загальний обсяг іншої додаткової дотації                (грн), Vi</t>
  </si>
  <si>
    <t>Розрахунковий показник обсягу видатків  (грн),Vki</t>
  </si>
  <si>
    <t>Кількість груп у дитячих садках, Gi</t>
  </si>
  <si>
    <t>Коефіциєнт впливу фактору кількості груп у дитячому садку, Kog</t>
  </si>
  <si>
    <t>Кількість дітей, що відвідують дитячий садок       (чол),Ti</t>
  </si>
  <si>
    <t>Норматив забезпеченості на 1 дитину, Hod</t>
  </si>
  <si>
    <t>Видатки на дошкільну освіту (грн), Voi</t>
  </si>
  <si>
    <t>Биринська</t>
  </si>
  <si>
    <t xml:space="preserve">Блистівська </t>
  </si>
  <si>
    <t>Б-Вороб'ївська</t>
  </si>
  <si>
    <t>Бучківська</t>
  </si>
  <si>
    <t>Вороб'ївська</t>
  </si>
  <si>
    <t>Горбівська</t>
  </si>
  <si>
    <t xml:space="preserve">Грем'яцька </t>
  </si>
  <si>
    <t>Дігтярівська</t>
  </si>
  <si>
    <t>Кам.-Слобідська</t>
  </si>
  <si>
    <t>Ковпинська</t>
  </si>
  <si>
    <t>Команська</t>
  </si>
  <si>
    <t>Кудлаївська</t>
  </si>
  <si>
    <t>Ларинівська</t>
  </si>
  <si>
    <t>Лісконогівська</t>
  </si>
  <si>
    <t>Мамекинська</t>
  </si>
  <si>
    <t>Мих.-Слобідська</t>
  </si>
  <si>
    <t>Об'єднанська</t>
  </si>
  <si>
    <t xml:space="preserve">Орлівська </t>
  </si>
  <si>
    <t>Печенюгівська</t>
  </si>
  <si>
    <t>Попівська</t>
  </si>
  <si>
    <t>Смяцька</t>
  </si>
  <si>
    <t>Чайкинська</t>
  </si>
  <si>
    <t>Шептаківська</t>
  </si>
  <si>
    <t>Всього с/р</t>
  </si>
  <si>
    <t>Забезпеченості діяльності комунальної установи "Районний трудовий архів" Новгород-Сіверської районної ради на 2016-2020 роки</t>
  </si>
  <si>
    <t>Відшкодування з районного бюджету депутатам районної ради витрат, пов'язаних з депутатською діяльністю на 2016-2017 роки</t>
  </si>
  <si>
    <t>0118602</t>
  </si>
  <si>
    <t>Сектор культури Новгород-Сіверської районної державної адміністрації  Чернігівської області</t>
  </si>
  <si>
    <t>Районна цільова  програма розвитку туризму  у Новгород-Сіверському районі на 2018-2020 роки</t>
  </si>
  <si>
    <t>Рішення районної ради від 22 грудня 2017 року №292</t>
  </si>
  <si>
    <t>8601</t>
  </si>
  <si>
    <t>0118601</t>
  </si>
  <si>
    <t>8602</t>
  </si>
  <si>
    <t>Розвиток місцевого самоврядування у Новгород-Сіверському районі на 2016-2017 роки</t>
  </si>
  <si>
    <t>2000</t>
  </si>
  <si>
    <t>2010</t>
  </si>
  <si>
    <t>Багатопрофільна стаціонарна медична допомога населенню</t>
  </si>
  <si>
    <t>3000</t>
  </si>
  <si>
    <t>3112</t>
  </si>
  <si>
    <t>Заходи державної політики з питань дітей та їх соціального захисту</t>
  </si>
  <si>
    <t>3131</t>
  </si>
  <si>
    <t>3133</t>
  </si>
  <si>
    <t>Заходи державної політики із забезпечення рівних прав та можливостей жінок та чоловіків</t>
  </si>
  <si>
    <t>Заходи державної політики з питань сім'ї</t>
  </si>
  <si>
    <t>5000</t>
  </si>
  <si>
    <t>5011</t>
  </si>
  <si>
    <t>Проведення навчально-тренувальних зборів і змагань з олімпійських видів спорту</t>
  </si>
  <si>
    <t>6324</t>
  </si>
  <si>
    <t>0316324</t>
  </si>
  <si>
    <t>Сприяння розвитку малого і середнього підприємництва</t>
  </si>
  <si>
    <t>1000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</si>
  <si>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t>
  </si>
  <si>
    <t>Надання позашкільної освіти позашкільними закладами освіти, заходи із позашкільної роботи з дітьми</t>
  </si>
  <si>
    <t>1160</t>
  </si>
  <si>
    <t>1011160</t>
  </si>
  <si>
    <t>Придбання,доставка та зберігання підручників і посібників</t>
  </si>
  <si>
    <t>Код  прграмної класифікації видатків та кредитування місцевих бюджетів</t>
  </si>
  <si>
    <t>080000</t>
  </si>
  <si>
    <t>080800</t>
  </si>
  <si>
    <t>Найменування головного розпорядника,відповідального виконавця, бюджетної програми або напряму видатків 
згідно з типовою відомчою /ТПКВКМБ/ ТКВКБМС</t>
  </si>
  <si>
    <t>Найменування
головного розпорядника , відповідального виконавця, бюджетної програми або напряму видатківв згідно з типовою відомчою класифікацією                   / ТПКВКМБ/ТКВКБМС</t>
  </si>
  <si>
    <t>Код Типової програмної класифікації видатків та кредитування  місцевих бюджетів/Тимчасової класифікації видатків та кредитування/ТПКВКМБ/ТКВКБМС</t>
  </si>
  <si>
    <t>Код функціональної класифікації видатків та кредитування бюджету /ФКВКБ</t>
  </si>
  <si>
    <t>Код типової прграмної класифікації видатків/код тимчасової класифікації видатків та кредитування місцевих бюджетів/ ТПКВКМБ/ТКВКБМС</t>
  </si>
  <si>
    <t>Код функціо-нальної класифікації видатків та кредитування бюджету /ФКВКБ</t>
  </si>
  <si>
    <t>Код функціональної класифікації видатків та кредитування бюджету       /ФКВКБ</t>
  </si>
  <si>
    <t>Код програмної класифікації видатків та кредитування місцевих бюджетів</t>
  </si>
  <si>
    <t>0117670</t>
  </si>
  <si>
    <t>7670</t>
  </si>
  <si>
    <t>Внески до статутного капіталу суб'єктів господарювання</t>
  </si>
  <si>
    <t>Код типової програмної класифікації видатків та кредитування місцевих бюджетів/ тимчасової класифікації видатків та кредитування ТПКВКМБ/ТКВКБМС</t>
  </si>
  <si>
    <t>0110150</t>
  </si>
  <si>
    <t>0150</t>
  </si>
  <si>
    <t>3230</t>
  </si>
  <si>
    <t>Інші  заклади та заходи</t>
  </si>
  <si>
    <t>0200000</t>
  </si>
  <si>
    <t>0210000</t>
  </si>
  <si>
    <t>0212000</t>
  </si>
  <si>
    <t>0212010</t>
  </si>
  <si>
    <t>0212111</t>
  </si>
  <si>
    <t>2111</t>
  </si>
  <si>
    <t>0725</t>
  </si>
  <si>
    <t>Первинна медична допомога населенню, що надається центрами первинної медичної (медико-санітарної) допомоги</t>
  </si>
  <si>
    <t>0212144</t>
  </si>
  <si>
    <t>2144</t>
  </si>
  <si>
    <t>2140</t>
  </si>
  <si>
    <t>0212140</t>
  </si>
  <si>
    <t>0213100</t>
  </si>
  <si>
    <t>3100</t>
  </si>
  <si>
    <t xml:space="preserve">Надання соціальних та реабілітаційних послуг громадянам похилого віку, інваллідам, дітям- інвалідам в установах соціального обслуговування </t>
  </si>
  <si>
    <t>0213104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</si>
  <si>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</si>
  <si>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0213110</t>
  </si>
  <si>
    <t>3110</t>
  </si>
  <si>
    <t>0213112</t>
  </si>
  <si>
    <t>Заклади і заходи з питань дітей та їх соціального захисту</t>
  </si>
  <si>
    <t>0213120</t>
  </si>
  <si>
    <t>3120</t>
  </si>
  <si>
    <t>Здійснення  соціальної роботи з вразливими категоріями населення</t>
  </si>
  <si>
    <t>0213121</t>
  </si>
  <si>
    <t>3121</t>
  </si>
  <si>
    <t>Утримання та забезпечення діяльності  центрів соціальних служб для сім'ї, дітей та молоді</t>
  </si>
  <si>
    <t>3122</t>
  </si>
  <si>
    <t>3123</t>
  </si>
  <si>
    <t>0213122</t>
  </si>
  <si>
    <t>0213123</t>
  </si>
  <si>
    <t>3130</t>
  </si>
  <si>
    <t>0213130</t>
  </si>
  <si>
    <t>0213133</t>
  </si>
  <si>
    <t>Реалізація державної політики у молодіжній справі</t>
  </si>
  <si>
    <t>Інші заходи та заклади молодіжної політики</t>
  </si>
  <si>
    <t>Інші заклади та заходи</t>
  </si>
  <si>
    <t>0215010</t>
  </si>
  <si>
    <t>5010</t>
  </si>
  <si>
    <t>Проведення спортивної роботи в регіоні</t>
  </si>
  <si>
    <t>0215011</t>
  </si>
  <si>
    <t>0217610</t>
  </si>
  <si>
    <t>7610</t>
  </si>
  <si>
    <t>0218110</t>
  </si>
  <si>
    <t>8110</t>
  </si>
  <si>
    <t>0600000</t>
  </si>
  <si>
    <t>0611020</t>
  </si>
  <si>
    <t>0610000</t>
  </si>
  <si>
    <t>0611090</t>
  </si>
  <si>
    <t>0611150</t>
  </si>
  <si>
    <t>1150</t>
  </si>
  <si>
    <t xml:space="preserve">Методичне забезпечення діяльності навчальних закладів </t>
  </si>
  <si>
    <t>0611160</t>
  </si>
  <si>
    <t>Інші програми, заклади у сфері освіти</t>
  </si>
  <si>
    <t>0613140</t>
  </si>
  <si>
    <t>3140</t>
  </si>
  <si>
    <t>Оздоровлення та відпочинок дітей         (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</si>
  <si>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1000000</t>
  </si>
  <si>
    <t>1010000</t>
  </si>
  <si>
    <t>4030</t>
  </si>
  <si>
    <t>1014000</t>
  </si>
  <si>
    <t>1014030</t>
  </si>
  <si>
    <t>1014060</t>
  </si>
  <si>
    <t>Забезпечення діяльності бібліотек</t>
  </si>
  <si>
    <t>7110</t>
  </si>
  <si>
    <t>Реалізація програм в галузі сільського господарства</t>
  </si>
  <si>
    <t>3700000</t>
  </si>
  <si>
    <t>3710000</t>
  </si>
  <si>
    <t>3718700</t>
  </si>
  <si>
    <t>3719800</t>
  </si>
  <si>
    <t>9800</t>
  </si>
  <si>
    <t>9150</t>
  </si>
  <si>
    <t>7100</t>
  </si>
  <si>
    <t>2417110</t>
  </si>
  <si>
    <t>2410000</t>
  </si>
  <si>
    <t>2400000</t>
  </si>
  <si>
    <t>0800000</t>
  </si>
  <si>
    <t>0810000</t>
  </si>
  <si>
    <t>0813010</t>
  </si>
  <si>
    <t>0813011</t>
  </si>
  <si>
    <t>Централізовані заходи з лікування хворих на цукровий та нецукровий діабет</t>
  </si>
  <si>
    <t>Cектор культури Новгород-Сіверської  районної державної адміністрації Чернігівської області</t>
  </si>
  <si>
    <t>Сектор культури Новгород-Сіверської  районної державної адміністрції Чернігівської області</t>
  </si>
  <si>
    <r>
      <t>Код програмної класифікації видатків та кредитування місцевого бюджету</t>
    </r>
    <r>
      <rPr>
        <b/>
        <vertAlign val="superscript"/>
        <sz val="10"/>
        <color indexed="8"/>
        <rFont val="Times New Roman"/>
        <family val="1"/>
      </rPr>
      <t>2</t>
    </r>
  </si>
  <si>
    <r>
      <t xml:space="preserve">Районна  рада </t>
    </r>
    <r>
      <rPr>
        <i/>
        <sz val="12"/>
        <color indexed="8"/>
        <rFont val="Times New Roman"/>
        <family val="1"/>
      </rPr>
      <t>(відповідальний виконавець)</t>
    </r>
    <r>
      <rPr>
        <b/>
        <sz val="12"/>
        <color indexed="8"/>
        <rFont val="Times New Roman"/>
        <family val="1"/>
      </rPr>
      <t xml:space="preserve"> </t>
    </r>
  </si>
  <si>
    <t xml:space="preserve">Районна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2019-2020 роки
</t>
  </si>
  <si>
    <t xml:space="preserve">Програма передачі  нетелей багатодітним сім’ям, які проживають у сільській місцевості Новгород-Сіверського району на  2016-2020 роки
</t>
  </si>
  <si>
    <t xml:space="preserve">Програма організації харчування в закладах освіти Новгород-Сіверського району на 2019 рік
</t>
  </si>
  <si>
    <t xml:space="preserve">Районна програма оздоровлення та відпочинку дітей Новгород-Сіверського району на 2016-2020 роки
</t>
  </si>
  <si>
    <t>Програма фінансової підтримки членів громадських організацій, ветеранів, осіб з інвалідністю та членів їх сімей на 2018-2020 роки</t>
  </si>
  <si>
    <t>Надання пільг  на оплату житлово-комунальних послуг окремим категоріям громадян відповідно до законодавства</t>
  </si>
  <si>
    <t>Надання пільг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t>
  </si>
  <si>
    <t>0813012</t>
  </si>
  <si>
    <t>0813020</t>
  </si>
  <si>
    <t>Надання  субсидій населенню на придбання твердого та рідкого пічного побутового палива і скрапленого газу</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</si>
  <si>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</si>
  <si>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</si>
  <si>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0813022</t>
  </si>
  <si>
    <t>0813023</t>
  </si>
  <si>
    <t>Забезпечення побутовим вугіллям окремих  категорій громадян</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</si>
  <si>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</si>
  <si>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</si>
  <si>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</si>
  <si>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</si>
  <si>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</si>
  <si>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</si>
  <si>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</si>
  <si>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Надання  пільг окремим категоріям громадян  з оплати послуг зв'язку</t>
  </si>
  <si>
    <t>3035</t>
  </si>
  <si>
    <t>0813035</t>
  </si>
  <si>
    <t>0813040</t>
  </si>
  <si>
    <t>0813041</t>
  </si>
  <si>
    <t>0813042</t>
  </si>
  <si>
    <t>Надання допомоги  до досягнення  дитиною трирічного віку</t>
  </si>
  <si>
    <t>0813043</t>
  </si>
  <si>
    <t>0813044</t>
  </si>
  <si>
    <t>0813045</t>
  </si>
  <si>
    <t>0813046</t>
  </si>
  <si>
    <t>0813048</t>
  </si>
  <si>
    <t>0813049</t>
  </si>
  <si>
    <t>0813050</t>
  </si>
  <si>
    <t>0813080</t>
  </si>
  <si>
    <t>0813090</t>
  </si>
  <si>
    <t>0813182</t>
  </si>
  <si>
    <t>3182</t>
  </si>
  <si>
    <t>0813230</t>
  </si>
  <si>
    <t>0218831</t>
  </si>
  <si>
    <t>0218832</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</si>
  <si>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</si>
  <si>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</si>
  <si>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</si>
  <si>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</si>
  <si>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соціального захисту населення Новгород-Сіверської районної державної адміністрації   Чернігівської області</t>
  </si>
  <si>
    <t>Управління агропромислового розвитку Новгород-Сіверської раонної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</si>
  <si>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</si>
  <si>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Фінансове управління Новгород-Сіверської районної державної адміністрації Чернігівської області</t>
  </si>
  <si>
    <t>Новгород-Сіверська районна                                           державна     адміністрація  Чернігівської області</t>
  </si>
  <si>
    <t>Новгород-Сіверська районна рада  Чернігівської області</t>
  </si>
  <si>
    <t xml:space="preserve">Новгород-Сіверська районна державна адміністрація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</si>
  <si>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</si>
  <si>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 xml:space="preserve">Управління соціального захисту населення Новгород-Сіверської районної державної адміністрації Чернігівської області </t>
  </si>
  <si>
    <t>Управління агропромислового розвитку                   Новгород-Сіверської  районної державної адміністрації  Чернігівської області</t>
  </si>
  <si>
    <t xml:space="preserve"> Відділ освіти   Новгород-Сіверської районної державної адміністрації  Чернігівської області</t>
  </si>
  <si>
    <t>Заходи запобігання та ліквідації надзвичайних ситуацій та наслідків стихійного лиха</t>
  </si>
  <si>
    <t>8831</t>
  </si>
  <si>
    <t>Рішення районної ради від 18 грудня 2015 року №19</t>
  </si>
  <si>
    <t>Рішення районної ради від 22 вересня 2017 року №256</t>
  </si>
  <si>
    <t>Рішення районної ради від 22 вересня 2017 року №254</t>
  </si>
  <si>
    <t>Надання  кредиту</t>
  </si>
  <si>
    <t>Новгород-Сіверська районна рада Чернігівської  області</t>
  </si>
  <si>
    <t>Програма фінансування компенсаційних виплат за надані телекомкнікаційні послуги зв"язку окремих категоріям громадян мешканців Новгород-Сіверського району на 2017-2020 роки</t>
  </si>
  <si>
    <t>Програма фінансування компенсаційних виплат за пільговий проїзд залізничним транспортом приміського сполучення окремих категорій громадян мешканців Новгород-Сіверського району на 2017-2020 роки</t>
  </si>
  <si>
    <t>Надання  пільг окремим категоріям громадян з оплати послуг зв'язку</t>
  </si>
  <si>
    <t>Програма відшкодування з районного бюджету депутатам районної ради витрат, пов'язаних з депутатською діяльністю на 2018-2019 роки</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</si>
  <si>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</si>
  <si>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0110180</t>
  </si>
  <si>
    <t>Інша діяльність у сфері  державного управління</t>
  </si>
  <si>
    <t>Інша діяльність у сфері державного управління</t>
  </si>
  <si>
    <t>Державне управління</t>
  </si>
  <si>
    <t>0100</t>
  </si>
  <si>
    <t>3240</t>
  </si>
  <si>
    <t>0113242</t>
  </si>
  <si>
    <t>3242</t>
  </si>
  <si>
    <t>Інші заходи у сфері соціального захисту і соціального забезпечення</t>
  </si>
  <si>
    <t>0113240</t>
  </si>
  <si>
    <t>0213240</t>
  </si>
  <si>
    <t>0213242</t>
  </si>
  <si>
    <t>7600</t>
  </si>
  <si>
    <t>8100</t>
  </si>
  <si>
    <t>Заходи із запобігання та ліквідації надзвичайних ситуацій та наслідків сти-хійного лиха</t>
  </si>
  <si>
    <t>Захист населення і територій від  надзвичайних ситуацій  техногенного та природного харарактеру</t>
  </si>
  <si>
    <t>0611161</t>
  </si>
  <si>
    <t>1161</t>
  </si>
  <si>
    <t>Рішення районної ради від 30 жовтня 2015 року</t>
  </si>
  <si>
    <t>Рішення районної ради від 16 березня 2018 року №314</t>
  </si>
  <si>
    <t>Програма фінансування компенсаційних виплат за надані телекомкнікаційні послуги зв"язку окремим категоріям громадян мешканців Новгород-Сіверського району на 2017-2020 роки</t>
  </si>
  <si>
    <t>Рішення районної ради від 16 червня 2017 року №221</t>
  </si>
  <si>
    <t>Рішення районної ради від 24 лютого 2017 року №190</t>
  </si>
  <si>
    <t>Програма  соціальної підтримки учасників антитерористичної операції та членів їх сімей у Новгород-Сіверському районі на 2019 рік</t>
  </si>
  <si>
    <t>Рішення районної ради від 26 жовтня 2018 року №381</t>
  </si>
  <si>
    <t>Програма надання пільг хворим з хронічною нирковою недостатністю, що отримують програмний гемодіаліз в обласній лікарні та проживають в Новгород-Сіверському районі, на 2019 рік</t>
  </si>
  <si>
    <t>Рішення районної ради від 26 жовтня 2018 року №380</t>
  </si>
  <si>
    <t>Забезпечення  діяльності інших закладів у сфері освіти</t>
  </si>
  <si>
    <t>0613230</t>
  </si>
  <si>
    <t>Дотації з державного бюджету</t>
  </si>
  <si>
    <t>Субвенції з державного бюджету</t>
  </si>
  <si>
    <t>Освітня субвенція з державного бюджету місцевим бюджетам</t>
  </si>
  <si>
    <t xml:space="preserve">Медична субвенція з державного бюджету місцевим бюджетам </t>
  </si>
  <si>
    <t>Дотації з місцевих бюджетів</t>
  </si>
  <si>
    <t>Субвенції з місцевих бюджетів</t>
  </si>
  <si>
    <t>Субвенція з обласного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</si>
  <si>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Інша субвенція з обласного бюджету на виконання заходів Програми передачі нетелей багатодітним сім'ям, які проживають у сільській місцевості Чернігівської області</t>
  </si>
  <si>
    <t>Трансферти з інших місцевих бюджетів</t>
  </si>
  <si>
    <t>Дотації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</si>
  <si>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дотації з державного бюджету</t>
  </si>
  <si>
    <t>Субвенції</t>
  </si>
  <si>
    <t>загального фонду на:</t>
  </si>
  <si>
    <t>Медична субвенція з державного бюджету місцевим бюджетам</t>
  </si>
  <si>
    <t>Трансферти іншим бюджетам</t>
  </si>
  <si>
    <t>загального фонду</t>
  </si>
  <si>
    <t xml:space="preserve">Назва місцевого бюджету - одержувача/надавача міжбюджетного трансферту </t>
  </si>
  <si>
    <t>інша дотація з районного бюджету</t>
  </si>
  <si>
    <t xml:space="preserve">Інша субвенція із сільських бюджетів </t>
  </si>
  <si>
    <t>Рентна плата за спеціальне використання лісових ресурсів в частині деревини, заготовленої в порядку рубок головного користування</t>
  </si>
  <si>
    <t xml:space="preserve">Рентна плата та плата за  використання інших природних ресурсів </t>
  </si>
  <si>
    <t>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</si>
  <si>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6.Грем"яцька</t>
  </si>
  <si>
    <t xml:space="preserve"> 7.Дiгтярiвська</t>
  </si>
  <si>
    <t>8.Троїцька</t>
  </si>
  <si>
    <t>9.Команська</t>
  </si>
  <si>
    <t>10.Кудлаївська</t>
  </si>
  <si>
    <t>11.Кам.-Слобiдська</t>
  </si>
  <si>
    <t>12.Ковпинська</t>
  </si>
  <si>
    <t>13.Ларинiвська</t>
  </si>
  <si>
    <t>14.Лiсконогiвська</t>
  </si>
  <si>
    <t>15.Мамекiнська</t>
  </si>
  <si>
    <t>16.Мих.-Cлобiдська</t>
  </si>
  <si>
    <t>17.Об"їднанська</t>
  </si>
  <si>
    <t>18.Орлiвська</t>
  </si>
  <si>
    <t>19.Печенюгівська</t>
  </si>
  <si>
    <t>20.Попiвська</t>
  </si>
  <si>
    <t>21.Смяцька</t>
  </si>
  <si>
    <t>22.Чайкинська</t>
  </si>
  <si>
    <t>23.Шептакiвська</t>
  </si>
  <si>
    <t>Інша дотація селу</t>
  </si>
  <si>
    <t>Інша субвенція районному бюджету</t>
  </si>
  <si>
    <t>0217100</t>
  </si>
  <si>
    <t>Сільське і лісове господарство.рибне господарство та мисливство</t>
  </si>
  <si>
    <t>3719150</t>
  </si>
  <si>
    <t>у т.ч. за рахунок  субвенції на надання державної підтримки особам з особливими освітніми  потребами</t>
  </si>
  <si>
    <t xml:space="preserve"> Новгород-Сіверська  районна державна адміністрація Чернігівської області</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</si>
  <si>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</si>
  <si>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Надання допомоги сім"м з дітьми, малозабезпеченим сім"ям, особам з інвалідністю з дитинства та  тимчасової допомоги дітям</t>
  </si>
  <si>
    <t>Видатки на поховання учасників бойових дій таосіб з  інвалідністю внаслідок війни</t>
  </si>
  <si>
    <t>0813160</t>
  </si>
  <si>
    <t>3160</t>
  </si>
  <si>
    <t>Надання соціальних гарантій фізичним особам,які надають соціальні послуги громадянам похилого віку,особам з інвалідністю,дітям з інвалідністю, хворим,які не здатні до самообслуговування і потребують сторонньої допомоги</t>
  </si>
  <si>
    <t>0813242</t>
  </si>
  <si>
    <t>Забезпечення діяльності палаців і будинків культури, клубів, центрів дозвілля та інших  клубних закладів</t>
  </si>
  <si>
    <t>1014081</t>
  </si>
  <si>
    <t>4081</t>
  </si>
  <si>
    <t>Забезпечення діяльності Інших  закладів в галузі культури і мистецтва</t>
  </si>
  <si>
    <t xml:space="preserve">Інші  дотації з місцевого бюджету </t>
  </si>
  <si>
    <t>Субвенція з місцевого бюджету державному бюджету на виконання програм соціально-економічного розвитку регіонів</t>
  </si>
  <si>
    <t>Інші  заходи у сфері соціального захисту і соціального забезпечення</t>
  </si>
  <si>
    <t>у т.ч. за рахунок іншої субвенції з сільських рад</t>
  </si>
  <si>
    <t>0813192</t>
  </si>
  <si>
    <t>3192</t>
  </si>
  <si>
    <t>0813047</t>
  </si>
  <si>
    <t>3047</t>
  </si>
  <si>
    <t>Комплексна районна програма підтримки сім'ї, забезпечення гендерної рівності та протидії торгівлі людьми на період до 2020 року</t>
  </si>
  <si>
    <t>Програма розвитку фізичної культури і спорту у Новгород-Сіверському районі на 2016-2020 роки</t>
  </si>
  <si>
    <t xml:space="preserve">Управління агропромислового розвитку Новгород-Сіверської РДА </t>
  </si>
  <si>
    <t>Додаткова дотація з обласного бюджету місцевим бюджетам на здійснення переданих  видатків з утримання закладів освіти та охорони здоров'я за рахунок відповідної додаткової дотації з державного бюджету</t>
  </si>
  <si>
    <t>Субвенція з обласного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</si>
  <si>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обласного бюджету  на виплату допомоги сім'ям з 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</si>
  <si>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обласного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</si>
  <si>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Субвенція  з обласного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</si>
  <si>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Податок та збір на доходи фізичних осіб</t>
  </si>
  <si>
    <t>усього</t>
  </si>
  <si>
    <t>у тому числі бюджет розвитку</t>
  </si>
  <si>
    <t xml:space="preserve">Кредитування районного бюджету  у 2019 році 
</t>
  </si>
  <si>
    <r>
      <t>РОЗПОДІЛ</t>
    </r>
    <r>
      <rPr>
        <b/>
        <sz val="14"/>
        <color indexed="8"/>
        <rFont val="Times New Roman"/>
        <family val="1"/>
      </rPr>
      <t xml:space="preserve">
видатків районного бюджету  на 2019 рік</t>
    </r>
  </si>
  <si>
    <t>Розподіл коштів бюджету розвитку за об'єктами у 2019 році</t>
  </si>
  <si>
    <t>Найменування об’єкта відповідно  до проектно- кошторисної документації тощо</t>
  </si>
  <si>
    <t>Строк реалізації об'єкта(рік початку і завершення)</t>
  </si>
  <si>
    <t>Загальна вартість об'єкта, гривень</t>
  </si>
  <si>
    <t xml:space="preserve"> Обсяг видатків бюджету розвитку,       гривень</t>
  </si>
  <si>
    <t xml:space="preserve">Рівень будівельної готовності об'єкта на кінець бюджетного періоду,% </t>
  </si>
  <si>
    <t>Усього</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</si>
  <si>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</si>
  <si>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</si>
  <si>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</si>
  <si>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бюджету/відповідального виконавця, найменування бюджетної програмипідпрограми з Типовою 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</si>
  <si>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</si>
  <si>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</si>
  <si>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 xml:space="preserve">Розподіл витрат районного бюджету на реалізацію місцевих /регіональних програм у 2019 році
</t>
  </si>
  <si>
    <t>X</t>
  </si>
  <si>
    <t>Програма  розвитку місцевого самоврядування у Новгород-Сіверському районі на 2018-2019 роки</t>
  </si>
  <si>
    <t>Надання допомоги при усиновленні дитини</t>
  </si>
  <si>
    <t>Надання державної  соціальної допомоги малозабезпеченим сім'ям</t>
  </si>
  <si>
    <t>3081</t>
  </si>
  <si>
    <t>3082</t>
  </si>
  <si>
    <t>3083</t>
  </si>
  <si>
    <t>3084</t>
  </si>
  <si>
    <t>3085</t>
  </si>
  <si>
    <t>0813081</t>
  </si>
  <si>
    <t>0813082</t>
  </si>
  <si>
    <t>0813083</t>
  </si>
  <si>
    <t>0813084</t>
  </si>
  <si>
    <t>0813085</t>
  </si>
  <si>
    <t>Надання допомоги по догляду за  особами з інвалідністю  I чи II групи внаслідок психічного розладу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</si>
  <si>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</si>
  <si>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інвалідністю,державної соціальної допомоги на догляд</t>
  </si>
  <si>
    <t xml:space="preserve">Надання тимчасової державної соціальної допомоги непрацюючій особі, яка досягла пенсійного віку, але не набула права на пенсійну виплату </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</si>
  <si>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</si>
  <si>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Рішення районної ради від 22 липня 2016 року №91</t>
  </si>
  <si>
    <t>Рішення районної ради від 23 грудня 2016 року №145</t>
  </si>
  <si>
    <t>Рішення районної ради від 22 вересня 2017 року №253</t>
  </si>
  <si>
    <r>
      <t xml:space="preserve">Додаток  1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22 лютого 2019 року № </t>
    </r>
  </si>
  <si>
    <r>
      <t xml:space="preserve">Додаток 2
до рішення  районної ради  </t>
    </r>
    <r>
      <rPr>
        <sz val="11"/>
        <rFont val="Arial"/>
        <family val="2"/>
      </rPr>
      <t>«</t>
    </r>
    <r>
      <rPr>
        <sz val="11"/>
        <rFont val="Times New Roman"/>
        <family val="1"/>
      </rPr>
      <t xml:space="preserve">Про внесення змін до  рішення районної ради від 21 грудня 2018 року № 409 </t>
    </r>
    <r>
      <rPr>
        <sz val="11"/>
        <rFont val="Arial"/>
        <family val="2"/>
      </rPr>
      <t>«</t>
    </r>
    <r>
      <rPr>
        <sz val="11"/>
        <rFont val="Times New Roman"/>
        <family val="1"/>
      </rPr>
      <t>Про районний бюджет на 2019 рік</t>
    </r>
    <r>
      <rPr>
        <sz val="11"/>
        <rFont val="Arial"/>
        <family val="2"/>
      </rPr>
      <t>»</t>
    </r>
    <r>
      <rPr>
        <sz val="11"/>
        <rFont val="Times New Roman"/>
        <family val="1"/>
      </rPr>
      <t xml:space="preserve"> від  лютого 2019 року № </t>
    </r>
  </si>
  <si>
    <r>
      <t xml:space="preserve">Додаток  3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лютого 2019 року  №</t>
    </r>
  </si>
  <si>
    <r>
      <t xml:space="preserve">Додаток  4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2019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лютого 2019 року № </t>
    </r>
  </si>
  <si>
    <r>
      <t xml:space="preserve">Додаток 5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22  лютого 2019 року №                                                                                                                                                    </t>
    </r>
  </si>
  <si>
    <r>
      <t xml:space="preserve">Додаток   6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2019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лютого 2019 року №</t>
    </r>
  </si>
  <si>
    <r>
      <t xml:space="preserve">Додаток  7
до рішення  районної ради  </t>
    </r>
    <r>
      <rPr>
        <sz val="11"/>
        <color indexed="8"/>
        <rFont val="Arial"/>
        <family val="2"/>
      </rPr>
      <t>«</t>
    </r>
    <r>
      <rPr>
        <sz val="11"/>
        <color indexed="8"/>
        <rFont val="Times New Roman"/>
        <family val="1"/>
      </rPr>
      <t xml:space="preserve">Про внесення змін до рішення районної ради від 21 грудня 2018 року №409  </t>
    </r>
    <r>
      <rPr>
        <sz val="11"/>
        <color indexed="8"/>
        <rFont val="Arial"/>
        <family val="2"/>
      </rPr>
      <t>«</t>
    </r>
    <r>
      <rPr>
        <sz val="11"/>
        <color indexed="8"/>
        <rFont val="Times New Roman"/>
        <family val="1"/>
      </rPr>
      <t>Про районний бюджет  на 2019 рік</t>
    </r>
    <r>
      <rPr>
        <sz val="11"/>
        <color indexed="8"/>
        <rFont val="Arial"/>
        <family val="2"/>
      </rPr>
      <t>»</t>
    </r>
    <r>
      <rPr>
        <sz val="11"/>
        <color indexed="8"/>
        <rFont val="Times New Roman"/>
        <family val="1"/>
      </rPr>
      <t xml:space="preserve"> від   лютого 2019 року  №
</t>
    </r>
  </si>
  <si>
    <r>
      <t xml:space="preserve">Програма забезпечення діяльності комунальної установи </t>
    </r>
    <r>
      <rPr>
        <sz val="12"/>
        <color indexed="8"/>
        <rFont val="Arial"/>
        <family val="2"/>
      </rPr>
      <t>«</t>
    </r>
    <r>
      <rPr>
        <sz val="12"/>
        <color indexed="8"/>
        <rFont val="Times New Roman"/>
        <family val="1"/>
      </rPr>
      <t>Районний трудовий архів</t>
    </r>
    <r>
      <rPr>
        <sz val="12"/>
        <color indexed="8"/>
        <rFont val="Arial"/>
        <family val="2"/>
      </rPr>
      <t>»</t>
    </r>
    <r>
      <rPr>
        <sz val="12"/>
        <color indexed="8"/>
        <rFont val="Times New Roman"/>
        <family val="1"/>
      </rPr>
      <t xml:space="preserve"> Новгород-Сіверської районної ради на 2016-2020 роки</t>
    </r>
  </si>
  <si>
    <r>
      <t xml:space="preserve">Районна програма розвитку та підтримки Комунального некомерційного підприємства </t>
    </r>
    <r>
      <rPr>
        <sz val="12"/>
        <color indexed="8"/>
        <rFont val="Arial"/>
        <family val="2"/>
      </rPr>
      <t>«</t>
    </r>
    <r>
      <rPr>
        <sz val="12"/>
        <color indexed="8"/>
        <rFont val="Times New Roman"/>
        <family val="1"/>
      </rPr>
      <t>Новгород-Сіверський районний Центр первинної медико-санітарної допомоги</t>
    </r>
    <r>
      <rPr>
        <sz val="12"/>
        <color indexed="8"/>
        <rFont val="Arial"/>
        <family val="2"/>
      </rPr>
      <t>»</t>
    </r>
    <r>
      <rPr>
        <sz val="12"/>
        <color indexed="8"/>
        <rFont val="Times New Roman"/>
        <family val="1"/>
      </rPr>
      <t xml:space="preserve"> Новгород-Сіверської районної ради Чернігівської області на 2019 рік</t>
    </r>
  </si>
  <si>
    <r>
      <t xml:space="preserve">Районна програма </t>
    </r>
    <r>
      <rPr>
        <sz val="12"/>
        <color indexed="8"/>
        <rFont val="Arial"/>
        <family val="2"/>
      </rPr>
      <t>«</t>
    </r>
    <r>
      <rPr>
        <sz val="12"/>
        <color indexed="8"/>
        <rFont val="Times New Roman"/>
        <family val="1"/>
      </rPr>
      <t>Молодь Новгород-Сіверсщини</t>
    </r>
    <r>
      <rPr>
        <sz val="12"/>
        <color indexed="8"/>
        <rFont val="Arial"/>
        <family val="2"/>
      </rPr>
      <t>»</t>
    </r>
    <r>
      <rPr>
        <sz val="12"/>
        <color indexed="8"/>
        <rFont val="Times New Roman"/>
        <family val="1"/>
      </rPr>
      <t xml:space="preserve"> на 2016-2020 роки</t>
    </r>
  </si>
  <si>
    <r>
      <t xml:space="preserve">Районна Програма підтримки індивідуального житлового будівництва та розвитку особистого селянського господарства </t>
    </r>
    <r>
      <rPr>
        <sz val="12"/>
        <color indexed="8"/>
        <rFont val="Arial"/>
        <family val="2"/>
      </rPr>
      <t>«</t>
    </r>
    <r>
      <rPr>
        <sz val="12"/>
        <color indexed="8"/>
        <rFont val="Times New Roman"/>
        <family val="1"/>
      </rPr>
      <t>Власний дім</t>
    </r>
    <r>
      <rPr>
        <sz val="12"/>
        <color indexed="8"/>
        <rFont val="Arial"/>
        <family val="2"/>
      </rPr>
      <t>»</t>
    </r>
    <r>
      <rPr>
        <sz val="12"/>
        <color indexed="8"/>
        <rFont val="Times New Roman"/>
        <family val="1"/>
      </rPr>
      <t xml:space="preserve"> на 2016-2020 роки"</t>
    </r>
  </si>
  <si>
    <r>
      <t xml:space="preserve">        Зміни до додатку 1 до рішення районної ради від 21 грудня 2018 року                                                                                          </t>
    </r>
    <r>
      <rPr>
        <b/>
        <sz val="16"/>
        <color indexed="8"/>
        <rFont val="Arial"/>
        <family val="2"/>
      </rPr>
      <t>«</t>
    </r>
    <r>
      <rPr>
        <b/>
        <sz val="16"/>
        <color indexed="8"/>
        <rFont val="Times New Roman"/>
        <family val="1"/>
      </rPr>
      <t>Про районний бюджет на 2019 рік</t>
    </r>
    <r>
      <rPr>
        <b/>
        <sz val="16"/>
        <color indexed="8"/>
        <rFont val="Arial"/>
        <family val="2"/>
      </rPr>
      <t>»</t>
    </r>
    <r>
      <rPr>
        <b/>
        <sz val="16"/>
        <color indexed="8"/>
        <rFont val="Times New Roman"/>
        <family val="1"/>
      </rPr>
      <t xml:space="preserve">                                                                                                       Доходи районного бюджету на 2019 рік</t>
    </r>
  </si>
  <si>
    <r>
      <t>«</t>
    </r>
    <r>
      <rPr>
        <b/>
        <sz val="14"/>
        <rFont val="Times New Roman"/>
        <family val="1"/>
      </rPr>
      <t>Фінансування  районного бюджету  на 2019 рік</t>
    </r>
    <r>
      <rPr>
        <b/>
        <sz val="14"/>
        <rFont val="Arial"/>
        <family val="2"/>
      </rPr>
      <t>»</t>
    </r>
  </si>
  <si>
    <r>
      <t xml:space="preserve">Зміни  до додатку 2 до рішення районної ради від 21 грудня 2018 року №409 </t>
    </r>
    <r>
      <rPr>
        <b/>
        <sz val="14"/>
        <rFont val="Arial"/>
        <family val="2"/>
      </rPr>
      <t>«</t>
    </r>
    <r>
      <rPr>
        <b/>
        <sz val="14"/>
        <rFont val="Times New Roman"/>
        <family val="1"/>
      </rPr>
      <t>Про районний бюджет на 2019 рік</t>
    </r>
    <r>
      <rPr>
        <b/>
        <sz val="14"/>
        <rFont val="Arial"/>
        <family val="2"/>
      </rPr>
      <t>»</t>
    </r>
    <r>
      <rPr>
        <b/>
        <sz val="14"/>
        <rFont val="Times New Roman"/>
        <family val="1"/>
      </rPr>
      <t xml:space="preserve"> </t>
    </r>
  </si>
  <si>
    <r>
      <t xml:space="preserve">Зміни  до додатку 3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</si>
  <si>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r>
      <t xml:space="preserve">Зміни  до додатку 4 до рішення районної ради від 21 грудня 2018 року №409 </t>
    </r>
    <r>
      <rPr>
        <b/>
        <sz val="14"/>
        <rFont val="Arial"/>
        <family val="2"/>
      </rPr>
      <t>«</t>
    </r>
    <r>
      <rPr>
        <b/>
        <sz val="14"/>
        <rFont val="Times New Roman"/>
        <family val="1"/>
      </rPr>
      <t>Про районний бюджет на 2019 рік</t>
    </r>
    <r>
      <rPr>
        <b/>
        <sz val="14"/>
        <rFont val="Arial"/>
        <family val="2"/>
      </rPr>
      <t>»</t>
    </r>
    <r>
      <rPr>
        <b/>
        <sz val="14"/>
        <rFont val="Times New Roman"/>
        <family val="1"/>
      </rPr>
      <t xml:space="preserve"> </t>
    </r>
  </si>
  <si>
    <r>
      <t xml:space="preserve">                                                                                                                                                                                                                                                                                                                                                                                                                                                                                                                               Зміни до додатку 5 до рішення районної ради від 21 грудня 2018 року </t>
    </r>
    <r>
      <rPr>
        <b/>
        <sz val="16"/>
        <color indexed="8"/>
        <rFont val="Arial"/>
        <family val="2"/>
      </rPr>
      <t>«</t>
    </r>
    <r>
      <rPr>
        <b/>
        <sz val="16"/>
        <color indexed="8"/>
        <rFont val="Times New Roman Cyr"/>
        <family val="0"/>
      </rPr>
      <t>Про районний бюджет на 2019 рік</t>
    </r>
    <r>
      <rPr>
        <b/>
        <sz val="16"/>
        <color indexed="8"/>
        <rFont val="Arial"/>
        <family val="2"/>
      </rPr>
      <t>»</t>
    </r>
    <r>
      <rPr>
        <b/>
        <sz val="16"/>
        <color indexed="8"/>
        <rFont val="Times New Roman Cyr"/>
        <family val="0"/>
      </rPr>
      <t xml:space="preserve">                                                                                                                                                                                                                                                                                             Показники міжбюджетних трансфертів між районним бюджетом та іншими бюджетами на 2019 рік                                                                                                                                     </t>
    </r>
    <r>
      <rPr>
        <sz val="12"/>
        <color indexed="8"/>
        <rFont val="Times New Roman Cyr"/>
        <family val="0"/>
      </rPr>
      <t>грн</t>
    </r>
  </si>
  <si>
    <r>
      <t xml:space="preserve">Зміни  до додатку 6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</si>
  <si>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r>
      <t xml:space="preserve">Зміни  до додатку 7 до рішення районної ради від 21 грудня 2018 року №409 </t>
    </r>
    <r>
      <rPr>
        <b/>
        <sz val="16"/>
        <rFont val="Arial"/>
        <family val="2"/>
      </rPr>
      <t>«</t>
    </r>
    <r>
      <rPr>
        <b/>
        <sz val="16"/>
        <rFont val="Times New Roman"/>
        <family val="1"/>
      </rPr>
      <t>Про районний бюджет на 2019 рік</t>
    </r>
    <r>
      <rPr>
        <b/>
        <sz val="16"/>
        <rFont val="Arial"/>
        <family val="2"/>
      </rPr>
      <t>»</t>
    </r>
    <r>
      <rPr>
        <b/>
        <sz val="16"/>
        <rFont val="Times New Roman"/>
        <family val="1"/>
      </rPr>
      <t xml:space="preserve"> </t>
    </r>
  </si>
  <si>
    <t>Надання допомоги особам з інвалідністю, дітям з інвалідністю, особам, які не мають права на пенсію,непрацюючій особі, яка досягла пенсійного віку,але не набула права на пенсійну виплату,допомоги по догляду за особами з інвалідністю  щомісячної компенсаційної виплати непрацюючій працездатній особі, яка доглядає за  особою з інвалідністю I  чи  II групи внаслідок психічного розладу, компенсаційної виплати непрацюючій працездатній особі,яка доглядає за особою з інвалідністю  Iгрупи, а також за особою, яка досягла 80-річного віку</t>
  </si>
  <si>
    <t>0210180</t>
  </si>
  <si>
    <t>Інші програми та заходи, пов'язані з економічною діяльністю</t>
  </si>
  <si>
    <t>0117680</t>
  </si>
  <si>
    <t>7680</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</si>
  <si>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Новгород-Сіверського району на 2018-2019 роки
</t>
  </si>
  <si>
    <t xml:space="preserve">Районна цільова Програма
з національно-патріотичного виховання
  на 2018-2020 роки
</t>
  </si>
  <si>
    <t>Рішення районної ради від 16 березня 2018 року №310</t>
  </si>
  <si>
    <t>Рішення районної ради від 16 березня 2018 року №311</t>
  </si>
  <si>
    <t>Рішення районної ради від 27 квітня 2016 року №55</t>
  </si>
  <si>
    <t xml:space="preserve">Районна програма боротьби з онкологічними захворюваннями 
на 2017-2021 роки
</t>
  </si>
  <si>
    <t>Рішення районної ради від 16 червня 2017 року №220</t>
  </si>
  <si>
    <t>Рішення районної ради від 27 квітня 2016 року №58</t>
  </si>
  <si>
    <t>Членські внески до асоціацій органів місцевого самоврядування</t>
  </si>
  <si>
    <t>Субвенція з обласного бюджету на здійснення переданих видатків у сфері охорони здоров'я за рахунок коштів медичної субвенції на забезпечення централізованих заходів з лікування хворих на цукровий та нецукровий діабет</t>
  </si>
  <si>
    <t>6310</t>
  </si>
  <si>
    <t>1016310</t>
  </si>
  <si>
    <t>Реалізація заходів щодо інвестиційного розвитку територій</t>
  </si>
  <si>
    <t>4000</t>
  </si>
  <si>
    <t>4060</t>
  </si>
  <si>
    <t>8700</t>
  </si>
  <si>
    <t>3011</t>
  </si>
  <si>
    <t>3021</t>
  </si>
  <si>
    <t>3012</t>
  </si>
  <si>
    <t>3022</t>
  </si>
  <si>
    <t>3023</t>
  </si>
  <si>
    <t>3050</t>
  </si>
  <si>
    <t>Пільгове медичне обслуговування громадянам, які постраждали внаслідок Чорнобильської катастрофи</t>
  </si>
  <si>
    <t>3034</t>
  </si>
  <si>
    <t>1513034</t>
  </si>
  <si>
    <t>Надання пільги окремим категоріям громадян з послуг зв`язку</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</si>
  <si>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</si>
  <si>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</si>
  <si>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</si>
  <si>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</si>
  <si>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</si>
  <si>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</si>
  <si>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</si>
  <si>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</si>
  <si>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</si>
  <si>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</si>
  <si>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</si>
  <si>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3048</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</si>
  <si>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</si>
  <si>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</si>
  <si>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1513402</t>
  </si>
  <si>
    <t>3080</t>
  </si>
  <si>
    <t>3090</t>
  </si>
  <si>
    <t>Надання фінансової підтримки громадським організаціям інвалідів і ветеранів,діяльність яких має соціальну спрямованість</t>
  </si>
  <si>
    <t>3049</t>
  </si>
  <si>
    <t>Надання державної соціальної допомоги інвалідам з дитинства та дітям-інвалідам</t>
  </si>
  <si>
    <t>3104</t>
  </si>
  <si>
    <t>3010</t>
  </si>
  <si>
    <t>3020</t>
  </si>
  <si>
    <t>Надання пільг та  субсидій населенню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</si>
  <si>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</si>
  <si>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</si>
  <si>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иа компенсації за пільговий проїзд окремих категорій населення</t>
  </si>
  <si>
    <t>3040</t>
  </si>
  <si>
    <t>Загальноосвітні школи</t>
  </si>
  <si>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</si>
  <si>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</si>
  <si>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</si>
  <si>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</si>
  <si>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</si>
  <si>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</si>
  <si>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</si>
  <si>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</si>
  <si>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</si>
  <si>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Надання кредитів</t>
  </si>
  <si>
    <t>Повернення кредитів</t>
  </si>
  <si>
    <t>Кредитування-всього</t>
  </si>
  <si>
    <t>Внутрішні податки на товари та послуги</t>
  </si>
  <si>
    <t>Рентна плата, збори на паливно-енергетичні ресурси</t>
  </si>
  <si>
    <t>Інші неподаткові надходження</t>
  </si>
  <si>
    <t>Доходи від операцій з капіталом</t>
  </si>
  <si>
    <t>Надходження від продажу основного капіталу</t>
  </si>
  <si>
    <t>Надходження від реалізації державних запасів товарів</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</si>
  <si>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</si>
  <si>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</si>
  <si>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</si>
  <si>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</si>
  <si>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</si>
  <si>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</si>
  <si>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</si>
  <si>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</si>
  <si>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</si>
  <si>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0110000</t>
  </si>
  <si>
    <t>0111</t>
  </si>
  <si>
    <t>в т.ч. бюджет розвитку</t>
  </si>
  <si>
    <t>….</t>
  </si>
  <si>
    <t>…</t>
  </si>
  <si>
    <t>Податки на власність</t>
  </si>
  <si>
    <t xml:space="preserve">Податки на міжнародну торгівлю та зовнішні операції                                                                                   </t>
  </si>
  <si>
    <t>Окремі податки і збори, що зараховуються до місцевих бюджетів</t>
  </si>
  <si>
    <t>…..</t>
  </si>
  <si>
    <t>Надходження  від штрафів та фінансових санкцій</t>
  </si>
  <si>
    <t>Власні надходження бюджетних установ</t>
  </si>
  <si>
    <t>Надходження від продажу землі і нематеріальних активів</t>
  </si>
  <si>
    <t>Всього доходів</t>
  </si>
  <si>
    <t>(тис. грн.)/грн.</t>
  </si>
  <si>
    <t>0100000</t>
  </si>
  <si>
    <t>010116</t>
  </si>
  <si>
    <t>бюджет розвитку</t>
  </si>
  <si>
    <t xml:space="preserve">Всього </t>
  </si>
  <si>
    <t xml:space="preserve">з них </t>
  </si>
  <si>
    <t>у т.ч. за рахунок додаткової дотації</t>
  </si>
  <si>
    <t>1060</t>
  </si>
  <si>
    <t>150101</t>
  </si>
  <si>
    <t>0490</t>
  </si>
  <si>
    <t>0611162</t>
  </si>
  <si>
    <t>1162</t>
  </si>
  <si>
    <t>Інші програми, заклади та заходи у сфері  освіти</t>
  </si>
  <si>
    <t>180404</t>
  </si>
  <si>
    <t>0411</t>
  </si>
  <si>
    <t>Місцеві податки</t>
  </si>
  <si>
    <t>0110170</t>
  </si>
  <si>
    <r>
      <t>Код програмної класифікації видатків та кредитування місцевого бюджету</t>
    </r>
    <r>
      <rPr>
        <vertAlign val="superscript"/>
        <sz val="8"/>
        <rFont val="Times New Roman"/>
        <family val="1"/>
      </rPr>
      <t>1</t>
    </r>
  </si>
  <si>
    <r>
      <t>Код програмної класифікації видатків та кредитування місцевого бюджету</t>
    </r>
    <r>
      <rPr>
        <b/>
        <vertAlign val="superscript"/>
        <sz val="10"/>
        <rFont val="Times New Roman"/>
        <family val="1"/>
      </rPr>
      <t>2</t>
    </r>
  </si>
  <si>
    <t>Керівник секретаріату (секретар)_________________ради</t>
  </si>
  <si>
    <t>грн.</t>
  </si>
  <si>
    <t>Органи місцевого самоврядування</t>
  </si>
  <si>
    <t>Капітальні видатки</t>
  </si>
  <si>
    <t>150118</t>
  </si>
  <si>
    <t>Житлове будівництво та придбання житла для окремих категорій населення</t>
  </si>
  <si>
    <t>Придбання житла для окремих категорій населення</t>
  </si>
  <si>
    <r>
      <t xml:space="preserve">Районний відділ освіти </t>
    </r>
    <r>
      <rPr>
        <i/>
        <sz val="10"/>
        <color indexed="8"/>
        <rFont val="Times New Roman"/>
        <family val="1"/>
      </rPr>
      <t>(головний розпорядник)</t>
    </r>
  </si>
  <si>
    <t>090412</t>
  </si>
  <si>
    <t>090802</t>
  </si>
  <si>
    <t>120201</t>
  </si>
  <si>
    <t>210105</t>
  </si>
  <si>
    <t>250404</t>
  </si>
  <si>
    <t>250911</t>
  </si>
  <si>
    <t>091209</t>
  </si>
  <si>
    <t>Фінансова підтримка громадських організацій інвалідів і ветеранів</t>
  </si>
  <si>
    <t>Інша субвенція з обласного бюджету на фінансування заходів програми передачі нетелей багатодітним сім'ям, які проживають у сільській місцевості Чернігівської області</t>
  </si>
  <si>
    <t>Інші видатки на соціальний захист населення</t>
  </si>
  <si>
    <t>Районна програма фінансової діяльності Новгород-Сіверської районної організаціїУкраїнської спілки ветеранів Афганістану (воїнів-інтернаціоналістів) на 201_ рік</t>
  </si>
  <si>
    <t>160903</t>
  </si>
  <si>
    <t>Програми в галузі сільського господарства, лісового господарства, рибальства та мисливства</t>
  </si>
  <si>
    <t>080101</t>
  </si>
  <si>
    <t>Охорона здоров'я</t>
  </si>
  <si>
    <t>Соціальний захист та соціальне забезпечення</t>
  </si>
  <si>
    <t>091107</t>
  </si>
  <si>
    <t>12000</t>
  </si>
  <si>
    <t>130000</t>
  </si>
  <si>
    <t>Фізична культура і спорт</t>
  </si>
  <si>
    <t>130102</t>
  </si>
  <si>
    <t>150000</t>
  </si>
  <si>
    <t>Будівництво</t>
  </si>
  <si>
    <t>Житлове будівництво та придбання житла окремих категорій населення</t>
  </si>
  <si>
    <t>180000</t>
  </si>
  <si>
    <t>210000</t>
  </si>
  <si>
    <t>250000</t>
  </si>
  <si>
    <t>070201</t>
  </si>
  <si>
    <t>070000</t>
  </si>
  <si>
    <t>Освіта</t>
  </si>
  <si>
    <t>070401</t>
  </si>
  <si>
    <t>070802</t>
  </si>
  <si>
    <t>070804</t>
  </si>
  <si>
    <t>070805</t>
  </si>
  <si>
    <t>070806</t>
  </si>
  <si>
    <t>Інші заклади освіти</t>
  </si>
  <si>
    <t>070808</t>
  </si>
  <si>
    <t>091108</t>
  </si>
  <si>
    <t>3402</t>
  </si>
  <si>
    <t>0133</t>
  </si>
  <si>
    <t>03</t>
  </si>
  <si>
    <t>0731</t>
  </si>
  <si>
    <t>0763</t>
  </si>
  <si>
    <t>1090</t>
  </si>
  <si>
    <t>1040</t>
  </si>
  <si>
    <t>0810</t>
  </si>
  <si>
    <t>0320</t>
  </si>
  <si>
    <t>0921</t>
  </si>
  <si>
    <t>0960</t>
  </si>
  <si>
    <t>0990</t>
  </si>
  <si>
    <t>090201</t>
  </si>
  <si>
    <t>1030</t>
  </si>
  <si>
    <t>090202</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</si>
  <si>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</si>
  <si>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</si>
  <si>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090204</t>
  </si>
  <si>
    <t>090205</t>
  </si>
  <si>
    <t>1070</t>
  </si>
  <si>
    <t>090208</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</si>
  <si>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</si>
  <si>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</si>
  <si>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</si>
  <si>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090211</t>
  </si>
  <si>
    <t>090212</t>
  </si>
  <si>
    <t>090214</t>
  </si>
  <si>
    <t>090215</t>
  </si>
  <si>
    <t>090303</t>
  </si>
  <si>
    <t>090304</t>
  </si>
  <si>
    <t>090305</t>
  </si>
  <si>
    <t>090306</t>
  </si>
  <si>
    <t>090307</t>
  </si>
  <si>
    <t>090401</t>
  </si>
  <si>
    <t>090405</t>
  </si>
  <si>
    <t>090406</t>
  </si>
  <si>
    <t>090417</t>
  </si>
  <si>
    <t>091204</t>
  </si>
  <si>
    <t>1020</t>
  </si>
  <si>
    <t>091205</t>
  </si>
  <si>
    <t>1010</t>
  </si>
  <si>
    <t>091300</t>
  </si>
  <si>
    <t>170102</t>
  </si>
  <si>
    <t>Компенсаційні виплати на пільговий проїзд автомобільним транспортом окремим категоріям громадян</t>
  </si>
  <si>
    <t>0217110</t>
  </si>
  <si>
    <t xml:space="preserve">Надання  довгострокових кредитів індивідуальним забудовникам житла на селі </t>
  </si>
  <si>
    <t>Повернення довгострокових кредитів, наданих індивідуальним забудовникам житла на селі</t>
  </si>
  <si>
    <t>у т.ч. за рахунок залишку медичної субвенції</t>
  </si>
  <si>
    <t>у т.ч. за рахунок залишку освітньої субвенції</t>
  </si>
  <si>
    <t xml:space="preserve">Субвенція з обласного бюджету на здійснення переданих видатків у сфері охорони здоров'я за рахунок коштів медичної субвенції </t>
  </si>
  <si>
    <t>Інша субвенція із бюджету міста Новгород-Сіверський</t>
  </si>
  <si>
    <t xml:space="preserve">Інша субвенція із сільських бюджетів та бюджету м. Новгород-Сіверський </t>
  </si>
  <si>
    <t>м.Н-Сіверський</t>
  </si>
  <si>
    <t>Субвенція із бюджету м.Новгород-Сіверський на здійснення переданих видатків у сфері охорони здоров'я за рахунок коштів медичної субвенції</t>
  </si>
  <si>
    <t>Субвенція районному бюджету на здійснення переданих видатків у сфері охорони здоров'я за рахунок коштів медичної субвенції</t>
  </si>
  <si>
    <t>Програма забезпечення виконання Новгород-Сіверською районною державною адміністрацією Чернігівської області повноважень, делегованих Новгород-Сіверською районною радою Чернігівської області на 2019-2020 роки</t>
  </si>
  <si>
    <t>Рішення районної ради від 21 грудня 2018 року №407</t>
  </si>
  <si>
    <t>Рішення районної ради від 21 грудня 2018 року №404</t>
  </si>
  <si>
    <t xml:space="preserve">Програма  пільгового  проїзду медичних працівників Новгород-Сіверського району на 2019 рік </t>
  </si>
  <si>
    <t>Рішення районної ради від 21 грудня 2018 року №405</t>
  </si>
  <si>
    <t xml:space="preserve">Районна цільова програма безоплатного та пільгового відпуску лікарських засобів у разі амбулаторного лікування окремих груп населення за певною категорією захворювання та забезпечення теберкуліно-діагностикою дитячого населення Новгород-Сіверського району на 2018-2019 роки </t>
  </si>
  <si>
    <t>0217363</t>
  </si>
  <si>
    <t>7363</t>
  </si>
  <si>
    <t>Виконання інвестиційних проектів в рамках здійснення заходів щодо соціально-економічного розвитку окремих територій</t>
  </si>
  <si>
    <t>Відділ освіти Новгород-Сіверської  районної державної адміністрації Чернігівської області</t>
  </si>
  <si>
    <t>0617363</t>
  </si>
  <si>
    <t>0217360</t>
  </si>
  <si>
    <t>7360</t>
  </si>
  <si>
    <t>Виконання інвестиційних об'єктів</t>
  </si>
  <si>
    <t>0617360</t>
  </si>
  <si>
    <t>7321</t>
  </si>
  <si>
    <t>0617321</t>
  </si>
  <si>
    <t>Будівництво блочно модульної  твердопаливної котельні, прибудованої до окремо розташованої існуючої котельні з електрокотлами Смяцької загальноосвітньої школи  I-III ступенів</t>
  </si>
  <si>
    <t>Будівництво освітніх установ та закладів</t>
  </si>
  <si>
    <t>Будівництво блочно модульної  твердопаливної котельні Чайкинського НВК  I-III ступенів</t>
  </si>
  <si>
    <t>Закупівля медичного обладнання для КЗ"Новгород-Сіверської центральної районної лікарні імені І.В.Буяльського "</t>
  </si>
  <si>
    <t>0443</t>
  </si>
  <si>
    <t>Програми і централізовані  заходи у галузі охорони здоров'я</t>
  </si>
  <si>
    <t>у т.ч. за рахунок іншої субвенції з міської ради</t>
  </si>
  <si>
    <t>170302</t>
  </si>
  <si>
    <t>Компенсаційні виплати за пільговий проїзд окремих категорій громадян на залізничному транспорті</t>
  </si>
  <si>
    <t>110201</t>
  </si>
  <si>
    <t>0824</t>
  </si>
  <si>
    <t>110204</t>
  </si>
  <si>
    <t>0828</t>
  </si>
  <si>
    <t>110502</t>
  </si>
  <si>
    <t>0829</t>
  </si>
  <si>
    <t>Інші культурно-освітні заклади та заходи</t>
  </si>
  <si>
    <t>0421</t>
  </si>
  <si>
    <t>Районна Програма попередження дитячої безпритульності та бездоглядності, розвитку сімейних форм виховання дітей-сиріт, дітей, позбавлених батьківського піклування,                      на 2017-2021 роки</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</si>
  <si>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</si>
  <si>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250102</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</si>
</sst>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quot;р.&quot;"/>
    <numFmt numFmtId="206" formatCode="0.000"/>
    <numFmt numFmtId="207" formatCode="#,##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s>
  <fonts count="96">
    <font>
      <sz val="10"/>
      <name val="Times New Roman"/>
      <family val="0"/>
    </font>
    <font>
      <b/>
      <sz val="10"/>
      <name val="Arial"/>
      <family val="0"/>
    </font>
    <font>
      <i/>
      <sz val="10"/>
      <name val="Arial"/>
      <family val="0"/>
    </font>
    <font>
      <b/>
      <i/>
      <sz val="10"/>
      <name val="Arial"/>
      <family val="0"/>
    </font>
    <font>
      <sz val="8"/>
      <name val="Times New Roman"/>
      <family val="1"/>
    </font>
    <font>
      <sz val="9"/>
      <name val="Times New Roman"/>
      <family val="1"/>
    </font>
    <font>
      <i/>
      <sz val="10"/>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0"/>
      <name val="Arial Cyr"/>
      <family val="0"/>
    </font>
    <font>
      <sz val="12"/>
      <name val="Times New Roman"/>
      <family val="1"/>
    </font>
    <font>
      <b/>
      <sz val="11"/>
      <name val="Times New Roman"/>
      <family val="1"/>
    </font>
    <font>
      <b/>
      <sz val="16"/>
      <name val="Times New Roman"/>
      <family val="1"/>
    </font>
    <font>
      <sz val="11"/>
      <name val="Times New Roman"/>
      <family val="1"/>
    </font>
    <font>
      <sz val="10"/>
      <name val="Times New Roman CYR"/>
      <family val="0"/>
    </font>
    <font>
      <sz val="11"/>
      <color indexed="8"/>
      <name val="Times New Roman"/>
      <family val="1"/>
    </font>
    <font>
      <sz val="14"/>
      <name val="Times New Roman"/>
      <family val="1"/>
    </font>
    <font>
      <b/>
      <sz val="11"/>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color indexed="8"/>
      <name val="Arial"/>
      <family val="2"/>
    </font>
    <font>
      <i/>
      <sz val="11"/>
      <name val="Times New Roman"/>
      <family val="1"/>
    </font>
    <font>
      <b/>
      <i/>
      <sz val="11"/>
      <name val="Times New Roman"/>
      <family val="1"/>
    </font>
    <font>
      <vertAlign val="superscript"/>
      <sz val="8"/>
      <name val="Times New Roman"/>
      <family val="1"/>
    </font>
    <font>
      <b/>
      <vertAlign val="superscript"/>
      <sz val="10"/>
      <name val="Times New Roman"/>
      <family val="1"/>
    </font>
    <font>
      <b/>
      <sz val="18"/>
      <color indexed="62"/>
      <name val="Cambria"/>
      <family val="2"/>
    </font>
    <font>
      <b/>
      <sz val="11"/>
      <color indexed="10"/>
      <name val="Calibri"/>
      <family val="2"/>
    </font>
    <font>
      <sz val="11"/>
      <color indexed="19"/>
      <name val="Calibri"/>
      <family val="2"/>
    </font>
    <font>
      <sz val="10"/>
      <color indexed="10"/>
      <name val="Times New Roman"/>
      <family val="1"/>
    </font>
    <font>
      <b/>
      <sz val="9"/>
      <name val="Times New Roman"/>
      <family val="1"/>
    </font>
    <font>
      <b/>
      <sz val="12"/>
      <color indexed="8"/>
      <name val="Times New Roman"/>
      <family val="1"/>
    </font>
    <font>
      <b/>
      <sz val="14"/>
      <color indexed="8"/>
      <name val="Times New Roman"/>
      <family val="1"/>
    </font>
    <font>
      <sz val="12"/>
      <name val="Times New Roman Cyr"/>
      <family val="0"/>
    </font>
    <font>
      <sz val="12"/>
      <color indexed="8"/>
      <name val="Times New Roman"/>
      <family val="1"/>
    </font>
    <font>
      <i/>
      <sz val="12"/>
      <name val="Times New Roman Cyr"/>
      <family val="0"/>
    </font>
    <font>
      <sz val="14"/>
      <name val="Times New Roman CYR"/>
      <family val="0"/>
    </font>
    <font>
      <b/>
      <sz val="13"/>
      <name val="Times New Roman"/>
      <family val="1"/>
    </font>
    <font>
      <b/>
      <sz val="13"/>
      <color indexed="8"/>
      <name val="Times New Roman"/>
      <family val="1"/>
    </font>
    <font>
      <i/>
      <sz val="8"/>
      <name val="Times New Roman"/>
      <family val="1"/>
    </font>
    <font>
      <b/>
      <i/>
      <sz val="10"/>
      <color indexed="8"/>
      <name val="Times New Roman"/>
      <family val="1"/>
    </font>
    <font>
      <b/>
      <i/>
      <sz val="10"/>
      <name val="Times New Roman"/>
      <family val="1"/>
    </font>
    <font>
      <b/>
      <sz val="10"/>
      <color indexed="8"/>
      <name val="Arial Cyr"/>
      <family val="2"/>
    </font>
    <font>
      <i/>
      <vertAlign val="subscript"/>
      <sz val="11"/>
      <name val="Times New Roman"/>
      <family val="1"/>
    </font>
    <font>
      <vertAlign val="subscript"/>
      <sz val="11"/>
      <name val="Times New Roman"/>
      <family val="1"/>
    </font>
    <font>
      <sz val="13.5"/>
      <name val="Times New Roman"/>
      <family val="1"/>
    </font>
    <font>
      <i/>
      <sz val="12"/>
      <name val="Times New Roman"/>
      <family val="1"/>
    </font>
    <font>
      <sz val="10"/>
      <color indexed="9"/>
      <name val="Times New Roman"/>
      <family val="1"/>
    </font>
    <font>
      <b/>
      <sz val="11"/>
      <color indexed="9"/>
      <name val="Times New Roman"/>
      <family val="1"/>
    </font>
    <font>
      <sz val="11"/>
      <color indexed="9"/>
      <name val="Times New Roman"/>
      <family val="1"/>
    </font>
    <font>
      <sz val="9"/>
      <color indexed="9"/>
      <name val="Times New Roman"/>
      <family val="1"/>
    </font>
    <font>
      <b/>
      <sz val="10"/>
      <color indexed="9"/>
      <name val="Times New Roman"/>
      <family val="1"/>
    </font>
    <font>
      <b/>
      <sz val="16"/>
      <color indexed="8"/>
      <name val="Times New Roman Cyr"/>
      <family val="0"/>
    </font>
    <font>
      <b/>
      <sz val="14"/>
      <color indexed="8"/>
      <name val="Times New Roman Cyr"/>
      <family val="1"/>
    </font>
    <font>
      <b/>
      <sz val="18"/>
      <color indexed="8"/>
      <name val="Times New Roman Cyr"/>
      <family val="1"/>
    </font>
    <font>
      <sz val="8"/>
      <color indexed="8"/>
      <name val="Times New Roman"/>
      <family val="1"/>
    </font>
    <font>
      <b/>
      <sz val="12"/>
      <color indexed="8"/>
      <name val="Times New Roman CYR"/>
      <family val="0"/>
    </font>
    <font>
      <sz val="9"/>
      <color indexed="8"/>
      <name val="Times New Roman"/>
      <family val="1"/>
    </font>
    <font>
      <sz val="14"/>
      <color indexed="8"/>
      <name val="Times New Roman"/>
      <family val="1"/>
    </font>
    <font>
      <b/>
      <sz val="16"/>
      <color indexed="8"/>
      <name val="Times New Roman"/>
      <family val="1"/>
    </font>
    <font>
      <b/>
      <sz val="18"/>
      <color indexed="8"/>
      <name val="Times New Roman"/>
      <family val="1"/>
    </font>
    <font>
      <sz val="11"/>
      <color indexed="12"/>
      <name val="Times New Roman"/>
      <family val="1"/>
    </font>
    <font>
      <b/>
      <vertAlign val="superscript"/>
      <sz val="10"/>
      <color indexed="8"/>
      <name val="Times New Roman"/>
      <family val="1"/>
    </font>
    <font>
      <i/>
      <sz val="12"/>
      <color indexed="8"/>
      <name val="Times New Roman"/>
      <family val="1"/>
    </font>
    <font>
      <sz val="12"/>
      <color indexed="12"/>
      <name val="Times New Roman"/>
      <family val="1"/>
    </font>
    <font>
      <b/>
      <sz val="14"/>
      <name val="Times New Roman CYR"/>
      <family val="0"/>
    </font>
    <font>
      <sz val="12"/>
      <color indexed="8"/>
      <name val="Times New Roman Cyr"/>
      <family val="0"/>
    </font>
    <font>
      <b/>
      <sz val="15"/>
      <color indexed="62"/>
      <name val="Calibri"/>
      <family val="2"/>
    </font>
    <font>
      <b/>
      <sz val="13"/>
      <color indexed="62"/>
      <name val="Calibri"/>
      <family val="2"/>
    </font>
    <font>
      <b/>
      <sz val="11"/>
      <color indexed="62"/>
      <name val="Calibri"/>
      <family val="2"/>
    </font>
    <font>
      <sz val="11"/>
      <color indexed="8"/>
      <name val="Arial"/>
      <family val="2"/>
    </font>
    <font>
      <sz val="11"/>
      <name val="Arial"/>
      <family val="2"/>
    </font>
    <font>
      <sz val="12"/>
      <color indexed="8"/>
      <name val="Arial"/>
      <family val="2"/>
    </font>
    <font>
      <b/>
      <sz val="16"/>
      <color indexed="8"/>
      <name val="Arial"/>
      <family val="2"/>
    </font>
    <font>
      <b/>
      <sz val="14"/>
      <name val="Arial"/>
      <family val="2"/>
    </font>
    <font>
      <b/>
      <sz val="16"/>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6"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25" fillId="0" borderId="0">
      <alignment/>
      <protection/>
    </xf>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18"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0" fillId="13" borderId="1" applyNumberFormat="0" applyAlignment="0" applyProtection="0"/>
    <xf numFmtId="0" fontId="10" fillId="7" borderId="1" applyNumberFormat="0" applyAlignment="0" applyProtection="0"/>
    <xf numFmtId="0" fontId="11" fillId="24" borderId="2" applyNumberFormat="0" applyAlignment="0" applyProtection="0"/>
    <xf numFmtId="0" fontId="18" fillId="24" borderId="1" applyNumberFormat="0" applyAlignment="0" applyProtection="0"/>
    <xf numFmtId="0" fontId="26"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8" fillId="6"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5" fillId="0" borderId="0">
      <alignment/>
      <protection/>
    </xf>
    <xf numFmtId="0" fontId="27" fillId="0" borderId="0">
      <alignment/>
      <protection/>
    </xf>
    <xf numFmtId="0" fontId="25" fillId="0" borderId="0">
      <alignment/>
      <protection/>
    </xf>
    <xf numFmtId="0" fontId="25"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41" fillId="0" borderId="0">
      <alignment vertical="top"/>
      <protection/>
    </xf>
    <xf numFmtId="0" fontId="12" fillId="0" borderId="6" applyNumberFormat="0" applyFill="0" applyAlignment="0" applyProtection="0"/>
    <xf numFmtId="0" fontId="15" fillId="0" borderId="7" applyNumberFormat="0" applyFill="0" applyAlignment="0" applyProtection="0"/>
    <xf numFmtId="0" fontId="13" fillId="25" borderId="8" applyNumberFormat="0" applyAlignment="0" applyProtection="0"/>
    <xf numFmtId="0" fontId="13" fillId="25" borderId="8" applyNumberFormat="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20" fillId="13" borderId="0" applyNumberFormat="0" applyBorder="0" applyAlignment="0" applyProtection="0"/>
    <xf numFmtId="0" fontId="47" fillId="26" borderId="1" applyNumberFormat="0" applyAlignment="0" applyProtection="0"/>
    <xf numFmtId="0" fontId="25" fillId="0" borderId="0">
      <alignment/>
      <protection/>
    </xf>
    <xf numFmtId="0" fontId="25" fillId="0" borderId="0">
      <alignment/>
      <protection/>
    </xf>
    <xf numFmtId="0" fontId="28" fillId="0" borderId="0" applyNumberFormat="0" applyFill="0" applyBorder="0" applyAlignment="0" applyProtection="0"/>
    <xf numFmtId="0" fontId="15" fillId="0" borderId="9" applyNumberFormat="0" applyFill="0" applyAlignment="0" applyProtection="0"/>
    <xf numFmtId="0" fontId="9" fillId="3"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17"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11" fillId="26" borderId="2" applyNumberFormat="0" applyAlignment="0" applyProtection="0"/>
    <xf numFmtId="0" fontId="21" fillId="0" borderId="11" applyNumberFormat="0" applyFill="0" applyAlignment="0" applyProtection="0"/>
    <xf numFmtId="0" fontId="48" fillId="13" borderId="0" applyNumberFormat="0" applyBorder="0" applyAlignment="0" applyProtection="0"/>
    <xf numFmtId="0" fontId="24" fillId="0" borderId="0">
      <alignment/>
      <protection/>
    </xf>
    <xf numFmtId="0" fontId="12" fillId="0" borderId="0" applyNumberForma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8" fillId="4" borderId="0" applyNumberFormat="0" applyBorder="0" applyAlignment="0" applyProtection="0"/>
  </cellStyleXfs>
  <cellXfs count="670">
    <xf numFmtId="0" fontId="0" fillId="0" borderId="0" xfId="0" applyAlignment="1">
      <alignment/>
    </xf>
    <xf numFmtId="0" fontId="4"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7" fillId="0" borderId="0" xfId="0" applyNumberFormat="1" applyFont="1" applyFill="1" applyAlignment="1" applyProtection="1">
      <alignment horizontal="center"/>
      <protection/>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7" fillId="0" borderId="0" xfId="0" applyNumberFormat="1" applyFont="1" applyFill="1" applyAlignment="1" applyProtection="1">
      <alignment horizontal="center"/>
      <protection/>
    </xf>
    <xf numFmtId="0" fontId="0" fillId="0" borderId="0" xfId="0" applyFont="1" applyFill="1" applyAlignment="1">
      <alignment horizontal="center"/>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7" fillId="0" borderId="12" xfId="0" applyNumberFormat="1" applyFont="1" applyFill="1" applyBorder="1" applyAlignment="1" applyProtection="1">
      <alignment horizontal="center" vertical="top"/>
      <protection/>
    </xf>
    <xf numFmtId="0" fontId="0" fillId="0" borderId="0" xfId="0" applyFont="1" applyAlignment="1">
      <alignment/>
    </xf>
    <xf numFmtId="0" fontId="0" fillId="26" borderId="0" xfId="0" applyFont="1" applyFill="1" applyAlignment="1">
      <alignment/>
    </xf>
    <xf numFmtId="0" fontId="0" fillId="0" borderId="0" xfId="0" applyFont="1" applyAlignment="1">
      <alignment/>
    </xf>
    <xf numFmtId="2" fontId="0" fillId="0" borderId="0" xfId="0" applyNumberFormat="1" applyFont="1" applyAlignment="1">
      <alignment/>
    </xf>
    <xf numFmtId="0" fontId="34" fillId="0" borderId="0" xfId="0" applyNumberFormat="1" applyFont="1" applyFill="1" applyAlignment="1" applyProtection="1">
      <alignment/>
      <protection/>
    </xf>
    <xf numFmtId="0" fontId="34" fillId="0" borderId="0" xfId="0" applyFont="1" applyFill="1" applyAlignment="1">
      <alignment/>
    </xf>
    <xf numFmtId="0" fontId="34" fillId="0" borderId="0" xfId="0" applyFont="1" applyFill="1" applyAlignment="1">
      <alignment horizontal="center"/>
    </xf>
    <xf numFmtId="0" fontId="4" fillId="0" borderId="0" xfId="0" applyFont="1" applyFill="1" applyAlignment="1">
      <alignment horizontal="right"/>
    </xf>
    <xf numFmtId="0" fontId="34" fillId="0" borderId="13" xfId="0" applyNumberFormat="1" applyFont="1" applyFill="1" applyBorder="1" applyAlignment="1" applyProtection="1">
      <alignment/>
      <protection/>
    </xf>
    <xf numFmtId="0" fontId="34" fillId="0" borderId="14" xfId="0" applyNumberFormat="1" applyFont="1" applyFill="1" applyBorder="1" applyAlignment="1" applyProtection="1">
      <alignment/>
      <protection/>
    </xf>
    <xf numFmtId="0" fontId="5" fillId="0" borderId="0" xfId="0" applyNumberFormat="1" applyFont="1" applyFill="1" applyAlignment="1" applyProtection="1">
      <alignment/>
      <protection/>
    </xf>
    <xf numFmtId="0" fontId="5" fillId="0" borderId="0" xfId="0" applyFont="1" applyFill="1"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0" fillId="0" borderId="0" xfId="0" applyFont="1" applyFill="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Font="1" applyFill="1" applyAlignment="1">
      <alignment wrapText="1"/>
    </xf>
    <xf numFmtId="0" fontId="0" fillId="0" borderId="0" xfId="0" applyNumberFormat="1" applyFont="1" applyFill="1" applyAlignment="1" applyProtection="1">
      <alignment wrapText="1"/>
      <protection/>
    </xf>
    <xf numFmtId="0" fontId="0" fillId="0" borderId="0" xfId="0" applyFont="1" applyFill="1" applyAlignment="1">
      <alignment wrapText="1"/>
    </xf>
    <xf numFmtId="0" fontId="22" fillId="0" borderId="16" xfId="0" applyNumberFormat="1" applyFont="1" applyFill="1" applyBorder="1" applyAlignment="1" applyProtection="1">
      <alignment horizontal="center" vertical="center" wrapText="1"/>
      <protection/>
    </xf>
    <xf numFmtId="0" fontId="33" fillId="0" borderId="0" xfId="0" applyNumberFormat="1" applyFont="1" applyFill="1" applyAlignment="1" applyProtection="1">
      <alignment vertical="center" wrapText="1"/>
      <protection/>
    </xf>
    <xf numFmtId="0" fontId="33" fillId="0" borderId="0" xfId="0" applyNumberFormat="1" applyFont="1" applyFill="1" applyAlignment="1" applyProtection="1">
      <alignment wrapText="1"/>
      <protection/>
    </xf>
    <xf numFmtId="0" fontId="33" fillId="0" borderId="0" xfId="0" applyFont="1" applyFill="1" applyAlignment="1">
      <alignment wrapText="1"/>
    </xf>
    <xf numFmtId="0" fontId="4" fillId="0" borderId="12"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right" vertical="center"/>
      <protection/>
    </xf>
    <xf numFmtId="0" fontId="31" fillId="0" borderId="16" xfId="0" applyFont="1" applyBorder="1" applyAlignment="1">
      <alignment horizontal="center" vertical="center" wrapText="1"/>
    </xf>
    <xf numFmtId="0" fontId="31" fillId="0" borderId="16" xfId="0" applyFont="1" applyBorder="1" applyAlignment="1">
      <alignment horizontal="justify" vertical="center" wrapText="1"/>
    </xf>
    <xf numFmtId="192" fontId="38" fillId="0" borderId="16" xfId="95" applyNumberFormat="1" applyFont="1" applyBorder="1">
      <alignment vertical="top"/>
      <protection/>
    </xf>
    <xf numFmtId="0" fontId="33" fillId="0" borderId="16" xfId="0" applyFont="1" applyBorder="1" applyAlignment="1">
      <alignment horizontal="center" vertical="center" wrapText="1"/>
    </xf>
    <xf numFmtId="0" fontId="33" fillId="0" borderId="16" xfId="0" applyFont="1" applyBorder="1" applyAlignment="1">
      <alignment vertical="center" wrapText="1"/>
    </xf>
    <xf numFmtId="192" fontId="39" fillId="0" borderId="16" xfId="95" applyNumberFormat="1" applyFont="1" applyBorder="1">
      <alignment vertical="top"/>
      <protection/>
    </xf>
    <xf numFmtId="0" fontId="31" fillId="0" borderId="16" xfId="0" applyFont="1" applyBorder="1" applyAlignment="1">
      <alignment vertical="center" wrapText="1"/>
    </xf>
    <xf numFmtId="0" fontId="42" fillId="0" borderId="16" xfId="0" applyFont="1" applyBorder="1" applyAlignment="1">
      <alignment vertical="center" wrapText="1"/>
    </xf>
    <xf numFmtId="0" fontId="0" fillId="0" borderId="0" xfId="0" applyNumberFormat="1" applyFont="1" applyFill="1" applyAlignment="1" applyProtection="1">
      <alignment/>
      <protection/>
    </xf>
    <xf numFmtId="0" fontId="7"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31" fillId="0" borderId="16" xfId="0" applyNumberFormat="1" applyFont="1" applyBorder="1" applyAlignment="1">
      <alignment horizontal="center" vertical="center" wrapText="1"/>
    </xf>
    <xf numFmtId="49" fontId="33" fillId="0" borderId="16"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30" fillId="0" borderId="0" xfId="0" applyFont="1" applyAlignment="1">
      <alignment/>
    </xf>
    <xf numFmtId="0" fontId="7" fillId="0" borderId="0" xfId="0" applyNumberFormat="1" applyFont="1" applyFill="1" applyAlignment="1" applyProtection="1">
      <alignment horizontal="center" vertical="center" wrapText="1"/>
      <protection/>
    </xf>
    <xf numFmtId="0" fontId="34"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7" fillId="0" borderId="0" xfId="0" applyNumberFormat="1" applyFont="1" applyFill="1" applyBorder="1" applyAlignment="1" applyProtection="1">
      <alignment horizontal="center" vertical="top"/>
      <protection/>
    </xf>
    <xf numFmtId="0" fontId="0" fillId="0" borderId="0" xfId="0" applyFont="1" applyFill="1" applyAlignment="1">
      <alignment/>
    </xf>
    <xf numFmtId="0" fontId="31"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wrapText="1"/>
      <protection/>
    </xf>
    <xf numFmtId="0" fontId="22" fillId="0" borderId="0" xfId="0" applyFont="1" applyAlignment="1">
      <alignment/>
    </xf>
    <xf numFmtId="0" fontId="22" fillId="0" borderId="0" xfId="0" applyNumberFormat="1" applyFont="1" applyFill="1" applyAlignment="1" applyProtection="1">
      <alignment/>
      <protection/>
    </xf>
    <xf numFmtId="49" fontId="31" fillId="13" borderId="16" xfId="0" applyNumberFormat="1" applyFont="1" applyFill="1" applyBorder="1" applyAlignment="1">
      <alignment horizontal="center" vertical="center" wrapText="1"/>
    </xf>
    <xf numFmtId="0" fontId="31" fillId="13" borderId="16" xfId="0" applyFont="1" applyFill="1" applyBorder="1" applyAlignment="1">
      <alignment horizontal="justify" vertical="center" wrapText="1"/>
    </xf>
    <xf numFmtId="0" fontId="33" fillId="0" borderId="16" xfId="0" applyFont="1" applyBorder="1" applyAlignment="1">
      <alignment horizontal="justify" vertical="center" wrapText="1"/>
    </xf>
    <xf numFmtId="0" fontId="33" fillId="13" borderId="16" xfId="0"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192" fontId="39" fillId="13" borderId="16" xfId="95" applyNumberFormat="1" applyFont="1" applyFill="1" applyBorder="1">
      <alignment vertical="top"/>
      <protection/>
    </xf>
    <xf numFmtId="0" fontId="31" fillId="13" borderId="16" xfId="0" applyFont="1" applyFill="1" applyBorder="1" applyAlignment="1">
      <alignment horizontal="center" vertical="center" wrapText="1"/>
    </xf>
    <xf numFmtId="0" fontId="31" fillId="13" borderId="16" xfId="0" applyFont="1" applyFill="1" applyBorder="1" applyAlignment="1">
      <alignment vertical="center" wrapText="1"/>
    </xf>
    <xf numFmtId="192" fontId="5" fillId="13" borderId="16" xfId="0" applyNumberFormat="1" applyFont="1" applyFill="1" applyBorder="1" applyAlignment="1" applyProtection="1">
      <alignment vertical="top"/>
      <protection/>
    </xf>
    <xf numFmtId="192" fontId="49" fillId="0" borderId="16" xfId="95" applyNumberFormat="1" applyFont="1" applyBorder="1" applyAlignment="1">
      <alignment vertical="top" wrapText="1"/>
      <protection/>
    </xf>
    <xf numFmtId="192" fontId="49" fillId="13" borderId="16" xfId="95" applyNumberFormat="1" applyFont="1" applyFill="1" applyBorder="1" applyAlignment="1">
      <alignment vertical="top" wrapText="1"/>
      <protection/>
    </xf>
    <xf numFmtId="0" fontId="22" fillId="0" borderId="0" xfId="0" applyFont="1" applyFill="1" applyAlignment="1">
      <alignment/>
    </xf>
    <xf numFmtId="0" fontId="35" fillId="0" borderId="16" xfId="0" applyFont="1" applyBorder="1" applyAlignment="1">
      <alignment horizontal="justify" vertical="center" wrapText="1"/>
    </xf>
    <xf numFmtId="2" fontId="25" fillId="0" borderId="16" xfId="105" applyNumberFormat="1" applyBorder="1" applyAlignment="1" quotePrefix="1">
      <alignment vertical="center" wrapText="1"/>
      <protection/>
    </xf>
    <xf numFmtId="2" fontId="29" fillId="13" borderId="16" xfId="0" applyNumberFormat="1" applyFont="1" applyFill="1" applyBorder="1" applyAlignment="1" quotePrefix="1">
      <alignment vertical="center" wrapText="1"/>
    </xf>
    <xf numFmtId="2" fontId="25" fillId="0" borderId="16" xfId="0" applyNumberFormat="1" applyFont="1" applyBorder="1" applyAlignment="1" quotePrefix="1">
      <alignment vertical="center" wrapText="1"/>
    </xf>
    <xf numFmtId="2" fontId="25" fillId="0" borderId="16" xfId="105" applyNumberFormat="1" applyFont="1" applyBorder="1" applyAlignment="1">
      <alignment vertical="center" wrapText="1"/>
      <protection/>
    </xf>
    <xf numFmtId="49" fontId="31" fillId="26" borderId="16" xfId="0" applyNumberFormat="1" applyFont="1" applyFill="1" applyBorder="1" applyAlignment="1">
      <alignment horizontal="center" vertical="center" wrapText="1"/>
    </xf>
    <xf numFmtId="0" fontId="31" fillId="26" borderId="16" xfId="0" applyFont="1" applyFill="1" applyBorder="1" applyAlignment="1">
      <alignment horizontal="justify" vertical="center" wrapText="1"/>
    </xf>
    <xf numFmtId="0" fontId="22" fillId="26" borderId="0" xfId="0" applyNumberFormat="1" applyFont="1" applyFill="1" applyAlignment="1" applyProtection="1">
      <alignment vertical="center"/>
      <protection/>
    </xf>
    <xf numFmtId="0" fontId="22" fillId="26" borderId="0" xfId="0" applyFont="1" applyFill="1" applyAlignment="1">
      <alignment vertical="center"/>
    </xf>
    <xf numFmtId="0" fontId="31" fillId="26" borderId="16" xfId="0" applyFont="1" applyFill="1" applyBorder="1" applyAlignment="1">
      <alignment horizontal="center" vertical="center" wrapText="1"/>
    </xf>
    <xf numFmtId="0" fontId="22" fillId="26" borderId="0" xfId="0" applyNumberFormat="1" applyFont="1" applyFill="1" applyAlignment="1" applyProtection="1">
      <alignment/>
      <protection/>
    </xf>
    <xf numFmtId="0" fontId="22" fillId="26" borderId="0" xfId="0" applyFont="1" applyFill="1" applyAlignment="1">
      <alignment/>
    </xf>
    <xf numFmtId="2" fontId="29" fillId="0" borderId="16" xfId="105" applyNumberFormat="1" applyFont="1" applyBorder="1" applyAlignment="1">
      <alignment vertical="center" wrapText="1"/>
      <protection/>
    </xf>
    <xf numFmtId="2" fontId="29" fillId="26" borderId="16" xfId="0" applyNumberFormat="1" applyFont="1" applyFill="1" applyBorder="1" applyAlignment="1">
      <alignment vertical="center" wrapText="1"/>
    </xf>
    <xf numFmtId="0" fontId="31" fillId="0" borderId="0" xfId="0" applyNumberFormat="1" applyFont="1" applyFill="1" applyAlignment="1" applyProtection="1">
      <alignment/>
      <protection/>
    </xf>
    <xf numFmtId="0" fontId="31" fillId="0" borderId="0" xfId="0" applyFont="1" applyFill="1" applyAlignment="1">
      <alignment/>
    </xf>
    <xf numFmtId="3" fontId="38" fillId="13" borderId="16" xfId="95" applyNumberFormat="1" applyFont="1" applyFill="1" applyBorder="1" applyAlignment="1">
      <alignment horizontal="center" vertical="center"/>
      <protection/>
    </xf>
    <xf numFmtId="3" fontId="38" fillId="0" borderId="16" xfId="95" applyNumberFormat="1" applyFont="1" applyBorder="1" applyAlignment="1">
      <alignment horizontal="center" vertical="center"/>
      <protection/>
    </xf>
    <xf numFmtId="3" fontId="39" fillId="0" borderId="16" xfId="95" applyNumberFormat="1" applyFont="1" applyBorder="1" applyAlignment="1">
      <alignment horizontal="center" vertical="center"/>
      <protection/>
    </xf>
    <xf numFmtId="3" fontId="22" fillId="13" borderId="16" xfId="0" applyNumberFormat="1" applyFont="1" applyFill="1" applyBorder="1" applyAlignment="1" applyProtection="1">
      <alignment horizontal="center" vertical="center"/>
      <protection/>
    </xf>
    <xf numFmtId="0" fontId="23" fillId="0" borderId="0" xfId="0" applyNumberFormat="1" applyFont="1" applyFill="1" applyAlignment="1" applyProtection="1">
      <alignment/>
      <protection/>
    </xf>
    <xf numFmtId="0" fontId="23" fillId="0" borderId="16" xfId="0" applyFont="1" applyBorder="1" applyAlignment="1">
      <alignment horizontal="center" vertical="center" wrapText="1"/>
    </xf>
    <xf numFmtId="0" fontId="33" fillId="0" borderId="16" xfId="0" applyNumberFormat="1" applyFont="1" applyFill="1" applyBorder="1" applyAlignment="1" applyProtection="1">
      <alignment horizontal="left" vertical="center" wrapText="1"/>
      <protection/>
    </xf>
    <xf numFmtId="0" fontId="23" fillId="0" borderId="0" xfId="0" applyFont="1" applyAlignment="1">
      <alignment/>
    </xf>
    <xf numFmtId="0" fontId="30" fillId="0" borderId="0" xfId="0" applyNumberFormat="1" applyFont="1" applyFill="1" applyAlignment="1" applyProtection="1">
      <alignment/>
      <protection/>
    </xf>
    <xf numFmtId="0" fontId="55" fillId="0" borderId="17" xfId="0" applyNumberFormat="1" applyFont="1" applyFill="1" applyBorder="1" applyAlignment="1" applyProtection="1">
      <alignment horizontal="center" vertical="center" wrapText="1"/>
      <protection/>
    </xf>
    <xf numFmtId="0" fontId="56" fillId="0" borderId="0" xfId="0" applyFont="1" applyFill="1" applyAlignment="1">
      <alignment/>
    </xf>
    <xf numFmtId="0" fontId="30" fillId="0" borderId="16" xfId="0" applyFont="1" applyBorder="1" applyAlignment="1">
      <alignment horizontal="center" vertical="center" wrapText="1"/>
    </xf>
    <xf numFmtId="49" fontId="30" fillId="0" borderId="16" xfId="0" applyNumberFormat="1" applyFont="1" applyBorder="1" applyAlignment="1">
      <alignment horizontal="center" vertical="center" wrapText="1"/>
    </xf>
    <xf numFmtId="0" fontId="23" fillId="13" borderId="16" xfId="0" applyFont="1" applyFill="1" applyBorder="1" applyAlignment="1">
      <alignment horizontal="center" vertical="center" wrapText="1"/>
    </xf>
    <xf numFmtId="49" fontId="23" fillId="13" borderId="16" xfId="0" applyNumberFormat="1" applyFont="1" applyFill="1" applyBorder="1" applyAlignment="1">
      <alignment horizontal="center" vertical="center" wrapText="1"/>
    </xf>
    <xf numFmtId="0" fontId="23" fillId="13" borderId="16" xfId="0" applyFont="1" applyFill="1" applyBorder="1" applyAlignment="1">
      <alignment horizontal="center" vertical="center" wrapText="1"/>
    </xf>
    <xf numFmtId="0" fontId="30" fillId="0" borderId="0" xfId="0" applyNumberFormat="1" applyFont="1" applyFill="1" applyAlignment="1" applyProtection="1">
      <alignment horizontal="center" vertical="center"/>
      <protection/>
    </xf>
    <xf numFmtId="0" fontId="30" fillId="13" borderId="16" xfId="0" applyFont="1" applyFill="1" applyBorder="1" applyAlignment="1">
      <alignment horizontal="center" vertical="center" wrapText="1"/>
    </xf>
    <xf numFmtId="49" fontId="30" fillId="13" borderId="16" xfId="0" applyNumberFormat="1" applyFont="1" applyFill="1" applyBorder="1" applyAlignment="1">
      <alignment horizontal="center" vertical="center" wrapText="1"/>
    </xf>
    <xf numFmtId="192" fontId="54" fillId="13" borderId="16" xfId="95" applyNumberFormat="1" applyFont="1" applyFill="1" applyBorder="1" applyAlignment="1">
      <alignment horizontal="center" vertical="center"/>
      <protection/>
    </xf>
    <xf numFmtId="0" fontId="30" fillId="0" borderId="0" xfId="0" applyFont="1" applyFill="1" applyAlignment="1">
      <alignment horizontal="center" vertical="center"/>
    </xf>
    <xf numFmtId="0" fontId="7" fillId="0" borderId="0" xfId="0" applyNumberFormat="1" applyFont="1" applyFill="1" applyAlignment="1" applyProtection="1">
      <alignment horizontal="center" vertical="center"/>
      <protection/>
    </xf>
    <xf numFmtId="0" fontId="7" fillId="0" borderId="16" xfId="0" applyFont="1" applyBorder="1" applyAlignment="1">
      <alignment horizontal="center" vertical="center" wrapText="1"/>
    </xf>
    <xf numFmtId="0" fontId="7" fillId="0" borderId="0" xfId="0" applyFont="1" applyFill="1" applyAlignment="1">
      <alignment horizontal="center" vertical="center"/>
    </xf>
    <xf numFmtId="1" fontId="39" fillId="13" borderId="16" xfId="121" applyNumberFormat="1" applyFont="1" applyFill="1" applyBorder="1" applyAlignment="1">
      <alignment horizontal="center" vertical="top"/>
    </xf>
    <xf numFmtId="1" fontId="39" fillId="0" borderId="16" xfId="121" applyNumberFormat="1" applyFont="1" applyBorder="1" applyAlignment="1">
      <alignment horizontal="center" vertical="top"/>
    </xf>
    <xf numFmtId="1" fontId="38" fillId="0" borderId="16" xfId="121" applyNumberFormat="1" applyFont="1" applyBorder="1" applyAlignment="1">
      <alignment horizontal="center" vertical="top"/>
    </xf>
    <xf numFmtId="0" fontId="30" fillId="0" borderId="0" xfId="0" applyNumberFormat="1" applyFont="1" applyFill="1" applyAlignment="1" applyProtection="1">
      <alignment horizontal="center" vertical="center"/>
      <protection/>
    </xf>
    <xf numFmtId="0" fontId="30" fillId="0" borderId="0" xfId="0" applyFont="1" applyFill="1" applyAlignment="1">
      <alignment horizontal="center" vertical="center"/>
    </xf>
    <xf numFmtId="192" fontId="54" fillId="0" borderId="16" xfId="95" applyNumberFormat="1" applyFont="1" applyBorder="1" applyAlignment="1">
      <alignment horizontal="center" vertical="center" wrapText="1"/>
      <protection/>
    </xf>
    <xf numFmtId="192" fontId="54" fillId="0" borderId="16" xfId="95" applyNumberFormat="1" applyFont="1" applyBorder="1" applyAlignment="1">
      <alignment horizontal="center" vertical="center"/>
      <protection/>
    </xf>
    <xf numFmtId="0" fontId="30" fillId="0" borderId="16" xfId="0" applyFont="1" applyBorder="1" applyAlignment="1">
      <alignment horizontal="left" vertical="center" wrapText="1"/>
    </xf>
    <xf numFmtId="3" fontId="38" fillId="13" borderId="16" xfId="95" applyNumberFormat="1" applyFont="1" applyFill="1" applyBorder="1" applyAlignment="1">
      <alignment horizontal="right" vertical="center"/>
      <protection/>
    </xf>
    <xf numFmtId="3" fontId="38" fillId="26" borderId="16" xfId="95" applyNumberFormat="1" applyFont="1" applyFill="1" applyBorder="1" applyAlignment="1">
      <alignment horizontal="right" vertical="center"/>
      <protection/>
    </xf>
    <xf numFmtId="3" fontId="39" fillId="26" borderId="16" xfId="95" applyNumberFormat="1" applyFont="1" applyFill="1" applyBorder="1" applyAlignment="1">
      <alignment horizontal="right" vertical="center"/>
      <protection/>
    </xf>
    <xf numFmtId="3" fontId="38" fillId="0" borderId="16" xfId="95" applyNumberFormat="1" applyFont="1" applyBorder="1" applyAlignment="1">
      <alignment horizontal="right" vertical="center"/>
      <protection/>
    </xf>
    <xf numFmtId="3" fontId="39" fillId="0" borderId="16" xfId="95" applyNumberFormat="1" applyFont="1" applyBorder="1" applyAlignment="1">
      <alignment horizontal="right" vertical="center"/>
      <protection/>
    </xf>
    <xf numFmtId="3" fontId="39" fillId="13" borderId="16" xfId="95" applyNumberFormat="1" applyFont="1" applyFill="1" applyBorder="1" applyAlignment="1">
      <alignment horizontal="right" vertical="center"/>
      <protection/>
    </xf>
    <xf numFmtId="3" fontId="50" fillId="26" borderId="16" xfId="0" applyNumberFormat="1" applyFont="1" applyFill="1" applyBorder="1" applyAlignment="1" applyProtection="1">
      <alignment horizontal="right" vertical="center"/>
      <protection/>
    </xf>
    <xf numFmtId="0" fontId="31" fillId="4" borderId="16" xfId="0" applyFont="1" applyFill="1" applyBorder="1" applyAlignment="1">
      <alignment horizontal="center" vertical="center" wrapText="1"/>
    </xf>
    <xf numFmtId="49" fontId="31" fillId="4" borderId="16" xfId="0" applyNumberFormat="1" applyFont="1" applyFill="1" applyBorder="1" applyAlignment="1">
      <alignment horizontal="center" vertical="center" wrapText="1"/>
    </xf>
    <xf numFmtId="0" fontId="31" fillId="4" borderId="16" xfId="0" applyFont="1" applyFill="1" applyBorder="1" applyAlignment="1">
      <alignment horizontal="justify" vertical="center" wrapText="1"/>
    </xf>
    <xf numFmtId="3" fontId="37" fillId="4" borderId="16" xfId="0" applyNumberFormat="1" applyFont="1" applyFill="1" applyBorder="1" applyAlignment="1">
      <alignment horizontal="right" vertical="center"/>
    </xf>
    <xf numFmtId="3" fontId="37" fillId="4" borderId="16" xfId="95" applyNumberFormat="1" applyFont="1" applyFill="1" applyBorder="1" applyAlignment="1">
      <alignment horizontal="right" vertical="center"/>
      <protection/>
    </xf>
    <xf numFmtId="0" fontId="4" fillId="0" borderId="0"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59" fillId="0" borderId="16" xfId="0" applyNumberFormat="1" applyFont="1" applyFill="1" applyBorder="1" applyAlignment="1" applyProtection="1">
      <alignment horizontal="center" vertical="center" wrapText="1"/>
      <protection/>
    </xf>
    <xf numFmtId="0" fontId="4" fillId="0" borderId="0" xfId="0" applyFont="1" applyFill="1" applyAlignment="1">
      <alignment/>
    </xf>
    <xf numFmtId="3" fontId="39" fillId="26" borderId="16" xfId="95" applyNumberFormat="1" applyFont="1" applyFill="1" applyBorder="1" applyAlignment="1">
      <alignment horizontal="center" vertical="center"/>
      <protection/>
    </xf>
    <xf numFmtId="0" fontId="7" fillId="4" borderId="16" xfId="0" applyFont="1" applyFill="1" applyBorder="1" applyAlignment="1">
      <alignment horizontal="center" vertical="center" wrapText="1"/>
    </xf>
    <xf numFmtId="192" fontId="52" fillId="4" borderId="16" xfId="0" applyNumberFormat="1" applyFont="1" applyFill="1" applyBorder="1" applyAlignment="1">
      <alignment horizontal="center" vertical="center"/>
    </xf>
    <xf numFmtId="49" fontId="7" fillId="4" borderId="16" xfId="0" applyNumberFormat="1" applyFont="1" applyFill="1" applyBorder="1" applyAlignment="1">
      <alignment horizontal="center" vertical="center" wrapText="1"/>
    </xf>
    <xf numFmtId="2" fontId="30" fillId="0" borderId="16" xfId="105" applyNumberFormat="1" applyFont="1" applyBorder="1" applyAlignment="1" quotePrefix="1">
      <alignment vertical="center" wrapText="1"/>
      <protection/>
    </xf>
    <xf numFmtId="3" fontId="39" fillId="13" borderId="16" xfId="95" applyNumberFormat="1" applyFont="1" applyFill="1" applyBorder="1">
      <alignment vertical="top"/>
      <protection/>
    </xf>
    <xf numFmtId="3" fontId="39" fillId="0" borderId="16" xfId="95" applyNumberFormat="1" applyFont="1" applyBorder="1">
      <alignment vertical="top"/>
      <protection/>
    </xf>
    <xf numFmtId="3" fontId="38" fillId="0" borderId="16" xfId="95" applyNumberFormat="1" applyFont="1" applyBorder="1">
      <alignment vertical="top"/>
      <protection/>
    </xf>
    <xf numFmtId="0" fontId="31" fillId="0" borderId="16" xfId="0" applyFont="1" applyBorder="1" applyAlignment="1">
      <alignment horizontal="center" vertical="center" wrapText="1"/>
    </xf>
    <xf numFmtId="49" fontId="33" fillId="0" borderId="16" xfId="0" applyNumberFormat="1" applyFont="1" applyBorder="1" applyAlignment="1">
      <alignment horizontal="center" vertical="center" wrapText="1"/>
    </xf>
    <xf numFmtId="192" fontId="35" fillId="0" borderId="16" xfId="95" applyNumberFormat="1" applyFont="1" applyBorder="1" applyAlignment="1">
      <alignment vertical="top" wrapText="1"/>
      <protection/>
    </xf>
    <xf numFmtId="3" fontId="35" fillId="0" borderId="16" xfId="95" applyNumberFormat="1" applyFont="1" applyBorder="1" applyAlignment="1">
      <alignment horizontal="center" vertical="center"/>
      <protection/>
    </xf>
    <xf numFmtId="3" fontId="37" fillId="0" borderId="16" xfId="95" applyNumberFormat="1" applyFont="1" applyBorder="1" applyAlignment="1">
      <alignment horizontal="center" vertical="center"/>
      <protection/>
    </xf>
    <xf numFmtId="0" fontId="33" fillId="0" borderId="0" xfId="0" applyNumberFormat="1" applyFont="1" applyFill="1" applyAlignment="1" applyProtection="1">
      <alignment horizontal="left" vertical="center" wrapText="1"/>
      <protection/>
    </xf>
    <xf numFmtId="0" fontId="6" fillId="0" borderId="0" xfId="0" applyNumberFormat="1" applyFont="1" applyFill="1" applyAlignment="1" applyProtection="1">
      <alignment/>
      <protection/>
    </xf>
    <xf numFmtId="0" fontId="43" fillId="0" borderId="16" xfId="0" applyFont="1" applyBorder="1" applyAlignment="1">
      <alignment horizontal="center" vertical="center" wrapText="1"/>
    </xf>
    <xf numFmtId="49" fontId="42" fillId="0" borderId="16" xfId="0" applyNumberFormat="1" applyFont="1" applyBorder="1" applyAlignment="1">
      <alignment horizontal="center" vertical="center" wrapText="1"/>
    </xf>
    <xf numFmtId="3" fontId="40" fillId="0" borderId="16" xfId="95" applyNumberFormat="1" applyFont="1" applyBorder="1" applyAlignment="1">
      <alignment horizontal="right" vertical="center"/>
      <protection/>
    </xf>
    <xf numFmtId="3" fontId="60" fillId="0" borderId="16" xfId="95" applyNumberFormat="1" applyFont="1" applyBorder="1" applyAlignment="1">
      <alignment horizontal="right" vertical="center"/>
      <protection/>
    </xf>
    <xf numFmtId="3" fontId="60" fillId="26" borderId="16" xfId="95" applyNumberFormat="1" applyFont="1" applyFill="1" applyBorder="1" applyAlignment="1">
      <alignment horizontal="right" vertical="center"/>
      <protection/>
    </xf>
    <xf numFmtId="0" fontId="6" fillId="0" borderId="0" xfId="0" applyFont="1" applyFill="1" applyAlignment="1">
      <alignment/>
    </xf>
    <xf numFmtId="3" fontId="40" fillId="0" borderId="16" xfId="95" applyNumberFormat="1" applyFont="1" applyBorder="1" applyAlignment="1">
      <alignment horizontal="right" vertical="center"/>
      <protection/>
    </xf>
    <xf numFmtId="3" fontId="40" fillId="26" borderId="16" xfId="95" applyNumberFormat="1" applyFont="1" applyFill="1" applyBorder="1" applyAlignment="1">
      <alignment horizontal="right" vertical="center"/>
      <protection/>
    </xf>
    <xf numFmtId="0" fontId="61" fillId="0" borderId="0" xfId="0" applyNumberFormat="1" applyFont="1" applyFill="1" applyAlignment="1" applyProtection="1">
      <alignment/>
      <protection/>
    </xf>
    <xf numFmtId="49" fontId="43" fillId="0" borderId="16" xfId="0" applyNumberFormat="1" applyFont="1" applyBorder="1" applyAlignment="1">
      <alignment horizontal="center" vertical="center" wrapText="1"/>
    </xf>
    <xf numFmtId="0" fontId="61" fillId="0" borderId="0" xfId="0" applyFont="1" applyFill="1" applyAlignment="1">
      <alignment/>
    </xf>
    <xf numFmtId="0" fontId="3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left" vertical="center"/>
    </xf>
    <xf numFmtId="0" fontId="39" fillId="0" borderId="0" xfId="0" applyNumberFormat="1" applyFont="1" applyFill="1" applyAlignment="1" applyProtection="1">
      <alignment/>
      <protection/>
    </xf>
    <xf numFmtId="0" fontId="35" fillId="0" borderId="16" xfId="0" applyFont="1" applyBorder="1" applyAlignment="1">
      <alignment horizontal="center" vertical="center" wrapText="1"/>
    </xf>
    <xf numFmtId="49" fontId="35" fillId="0" borderId="16" xfId="0" applyNumberFormat="1" applyFont="1" applyBorder="1" applyAlignment="1">
      <alignment horizontal="center" vertical="center" wrapText="1"/>
    </xf>
    <xf numFmtId="0" fontId="39" fillId="0" borderId="0" xfId="0" applyFont="1" applyFill="1" applyAlignment="1">
      <alignment/>
    </xf>
    <xf numFmtId="0" fontId="35" fillId="26" borderId="16" xfId="0" applyFont="1" applyFill="1" applyBorder="1" applyAlignment="1">
      <alignment horizontal="justify" vertical="center" wrapText="1"/>
    </xf>
    <xf numFmtId="0" fontId="39" fillId="26" borderId="0" xfId="0" applyNumberFormat="1" applyFont="1" applyFill="1" applyAlignment="1" applyProtection="1">
      <alignment/>
      <protection/>
    </xf>
    <xf numFmtId="0" fontId="35" fillId="26" borderId="16" xfId="0" applyFont="1" applyFill="1" applyBorder="1" applyAlignment="1">
      <alignment horizontal="center" vertical="center" wrapText="1"/>
    </xf>
    <xf numFmtId="49" fontId="35" fillId="26" borderId="16" xfId="0" applyNumberFormat="1" applyFont="1" applyFill="1" applyBorder="1" applyAlignment="1">
      <alignment horizontal="center" vertical="center" wrapText="1"/>
    </xf>
    <xf numFmtId="3" fontId="38" fillId="26" borderId="16" xfId="95" applyNumberFormat="1" applyFont="1" applyFill="1" applyBorder="1" applyAlignment="1">
      <alignment horizontal="center" vertical="center"/>
      <protection/>
    </xf>
    <xf numFmtId="0" fontId="39" fillId="26" borderId="0" xfId="0" applyFont="1" applyFill="1" applyAlignment="1">
      <alignment/>
    </xf>
    <xf numFmtId="0" fontId="30" fillId="0" borderId="16" xfId="0" applyNumberFormat="1" applyFont="1" applyFill="1" applyBorder="1" applyAlignment="1" applyProtection="1">
      <alignment vertical="center" wrapText="1"/>
      <protection/>
    </xf>
    <xf numFmtId="0" fontId="30" fillId="0" borderId="16"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center" vertical="center"/>
      <protection/>
    </xf>
    <xf numFmtId="0" fontId="23" fillId="13" borderId="16" xfId="0" applyFont="1" applyFill="1" applyBorder="1" applyAlignment="1">
      <alignment horizontal="justify" vertical="center" wrapText="1"/>
    </xf>
    <xf numFmtId="192" fontId="39" fillId="0" borderId="16" xfId="95" applyNumberFormat="1" applyFont="1" applyBorder="1" applyAlignment="1">
      <alignment horizontal="right" vertical="center"/>
      <protection/>
    </xf>
    <xf numFmtId="2" fontId="30" fillId="0" borderId="16" xfId="105" applyNumberFormat="1" applyFont="1" applyBorder="1" applyAlignment="1">
      <alignment vertical="center" wrapText="1"/>
      <protection/>
    </xf>
    <xf numFmtId="3" fontId="30" fillId="0" borderId="16" xfId="0" applyNumberFormat="1" applyFont="1" applyFill="1" applyBorder="1" applyAlignment="1" applyProtection="1">
      <alignment horizontal="center" vertical="center"/>
      <protection/>
    </xf>
    <xf numFmtId="3" fontId="33" fillId="0" borderId="16" xfId="0" applyNumberFormat="1" applyFont="1" applyFill="1" applyBorder="1" applyAlignment="1" applyProtection="1">
      <alignment horizontal="center" vertical="center"/>
      <protection/>
    </xf>
    <xf numFmtId="3" fontId="54" fillId="0" borderId="16" xfId="95" applyNumberFormat="1" applyFont="1" applyBorder="1" applyAlignment="1">
      <alignment horizontal="center" vertical="center"/>
      <protection/>
    </xf>
    <xf numFmtId="3" fontId="39" fillId="0" borderId="16" xfId="95" applyNumberFormat="1" applyFont="1" applyBorder="1" applyAlignment="1">
      <alignment horizontal="right" vertical="center"/>
      <protection/>
    </xf>
    <xf numFmtId="2" fontId="23" fillId="13" borderId="16" xfId="105" applyNumberFormat="1" applyFont="1" applyFill="1" applyBorder="1" applyAlignment="1">
      <alignment vertical="center" wrapText="1"/>
      <protection/>
    </xf>
    <xf numFmtId="192" fontId="38" fillId="13" borderId="16" xfId="95" applyNumberFormat="1" applyFont="1" applyFill="1" applyBorder="1">
      <alignment vertical="top"/>
      <protection/>
    </xf>
    <xf numFmtId="0" fontId="30" fillId="0" borderId="19" xfId="0" applyFont="1" applyFill="1" applyBorder="1" applyAlignment="1">
      <alignment horizontal="justify" vertical="top" wrapText="1"/>
    </xf>
    <xf numFmtId="192" fontId="54" fillId="0" borderId="16" xfId="95" applyNumberFormat="1" applyFont="1" applyBorder="1">
      <alignment vertical="top"/>
      <protection/>
    </xf>
    <xf numFmtId="0" fontId="30" fillId="0" borderId="0" xfId="0" applyFont="1" applyFill="1" applyAlignment="1">
      <alignment/>
    </xf>
    <xf numFmtId="0" fontId="30" fillId="26" borderId="16" xfId="0" applyNumberFormat="1" applyFont="1" applyFill="1" applyBorder="1" applyAlignment="1" applyProtection="1">
      <alignment horizontal="left" vertical="center" wrapText="1"/>
      <protection/>
    </xf>
    <xf numFmtId="192" fontId="33" fillId="26" borderId="16" xfId="0" applyNumberFormat="1" applyFont="1" applyFill="1" applyBorder="1" applyAlignment="1" applyProtection="1">
      <alignment horizontal="left" vertical="center"/>
      <protection/>
    </xf>
    <xf numFmtId="0" fontId="30" fillId="26" borderId="0" xfId="0" applyNumberFormat="1" applyFont="1" applyFill="1" applyAlignment="1" applyProtection="1">
      <alignment horizontal="left" vertical="center"/>
      <protection/>
    </xf>
    <xf numFmtId="0" fontId="30" fillId="26" borderId="0" xfId="0" applyFont="1" applyFill="1" applyAlignment="1">
      <alignment horizontal="left" vertical="center"/>
    </xf>
    <xf numFmtId="0" fontId="30" fillId="26" borderId="16" xfId="0" applyNumberFormat="1" applyFont="1" applyFill="1" applyBorder="1" applyAlignment="1" applyProtection="1">
      <alignment horizontal="center" vertical="center"/>
      <protection/>
    </xf>
    <xf numFmtId="0" fontId="33" fillId="26" borderId="16" xfId="0" applyFont="1" applyFill="1" applyBorder="1" applyAlignment="1">
      <alignment horizontal="justify" vertical="center" wrapText="1"/>
    </xf>
    <xf numFmtId="192" fontId="54" fillId="4" borderId="16" xfId="95" applyNumberFormat="1" applyFont="1" applyFill="1" applyBorder="1">
      <alignment vertical="top"/>
      <protection/>
    </xf>
    <xf numFmtId="3" fontId="51" fillId="4" borderId="16" xfId="95" applyNumberFormat="1" applyFont="1" applyFill="1" applyBorder="1" applyAlignment="1">
      <alignment horizontal="center" vertical="center"/>
      <protection/>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2" fontId="25" fillId="0" borderId="16" xfId="0" applyNumberFormat="1" applyFont="1" applyBorder="1" applyAlignment="1">
      <alignment vertical="center" wrapText="1"/>
    </xf>
    <xf numFmtId="2" fontId="62" fillId="0" borderId="16" xfId="0" applyNumberFormat="1" applyFont="1" applyBorder="1" applyAlignment="1">
      <alignment vertical="center" wrapText="1"/>
    </xf>
    <xf numFmtId="3" fontId="38" fillId="26" borderId="16" xfId="95" applyNumberFormat="1" applyFont="1" applyFill="1" applyBorder="1" applyAlignment="1">
      <alignment horizontal="right" vertical="center"/>
      <protection/>
    </xf>
    <xf numFmtId="3" fontId="51" fillId="0" borderId="20" xfId="95" applyNumberFormat="1" applyFont="1" applyBorder="1" applyAlignment="1">
      <alignment horizontal="center" vertical="center"/>
      <protection/>
    </xf>
    <xf numFmtId="0" fontId="33" fillId="26" borderId="16" xfId="0" applyFont="1" applyFill="1" applyBorder="1" applyAlignment="1">
      <alignment horizontal="center" vertical="center" wrapText="1"/>
    </xf>
    <xf numFmtId="49" fontId="33" fillId="26" borderId="16" xfId="0" applyNumberFormat="1" applyFont="1" applyFill="1" applyBorder="1" applyAlignment="1">
      <alignment horizontal="center" vertical="center" wrapText="1"/>
    </xf>
    <xf numFmtId="49" fontId="33" fillId="13" borderId="16" xfId="0" applyNumberFormat="1" applyFont="1" applyFill="1" applyBorder="1" applyAlignment="1">
      <alignment horizontal="center" vertical="center" wrapText="1"/>
    </xf>
    <xf numFmtId="2" fontId="37" fillId="13" borderId="16" xfId="0" applyNumberFormat="1" applyFont="1" applyFill="1" applyBorder="1" applyAlignment="1">
      <alignment vertical="center" wrapText="1"/>
    </xf>
    <xf numFmtId="192" fontId="35" fillId="13" borderId="16" xfId="95" applyNumberFormat="1" applyFont="1" applyFill="1" applyBorder="1" applyAlignment="1">
      <alignment vertical="top" wrapText="1"/>
      <protection/>
    </xf>
    <xf numFmtId="3" fontId="35" fillId="13" borderId="16" xfId="95" applyNumberFormat="1" applyFont="1" applyFill="1" applyBorder="1" applyAlignment="1">
      <alignment horizontal="center" vertical="center"/>
      <protection/>
    </xf>
    <xf numFmtId="3" fontId="37" fillId="13" borderId="16" xfId="95" applyNumberFormat="1" applyFont="1" applyFill="1" applyBorder="1" applyAlignment="1">
      <alignment horizontal="center" vertical="center"/>
      <protection/>
    </xf>
    <xf numFmtId="3" fontId="38" fillId="13" borderId="16" xfId="95" applyNumberFormat="1" applyFont="1" applyFill="1" applyBorder="1" applyAlignment="1">
      <alignment horizontal="center" vertical="center"/>
      <protection/>
    </xf>
    <xf numFmtId="2" fontId="33" fillId="0" borderId="16" xfId="0" applyNumberFormat="1" applyFont="1" applyBorder="1" applyAlignment="1">
      <alignment vertical="center" wrapText="1"/>
    </xf>
    <xf numFmtId="3" fontId="35" fillId="26" borderId="16" xfId="0" applyNumberFormat="1" applyFont="1" applyFill="1" applyBorder="1" applyAlignment="1">
      <alignment horizontal="left" vertical="center" wrapText="1"/>
    </xf>
    <xf numFmtId="3" fontId="35" fillId="26" borderId="16" xfId="0" applyNumberFormat="1" applyFont="1" applyFill="1" applyBorder="1" applyAlignment="1">
      <alignment horizontal="justify" vertical="top" wrapText="1"/>
    </xf>
    <xf numFmtId="0" fontId="33" fillId="0" borderId="19" xfId="0" applyFont="1" applyBorder="1" applyAlignment="1">
      <alignment horizontal="justify" vertical="top" wrapText="1"/>
    </xf>
    <xf numFmtId="49" fontId="33" fillId="0" borderId="16" xfId="0" applyNumberFormat="1" applyFont="1" applyBorder="1" applyAlignment="1">
      <alignment horizontal="center" vertical="center" wrapText="1"/>
    </xf>
    <xf numFmtId="2" fontId="25" fillId="0" borderId="16" xfId="105" applyNumberFormat="1" applyFont="1" applyBorder="1" applyAlignment="1" quotePrefix="1">
      <alignment vertical="center" wrapText="1"/>
      <protection/>
    </xf>
    <xf numFmtId="2" fontId="29" fillId="0" borderId="16" xfId="105" applyNumberFormat="1" applyFont="1" applyBorder="1" applyAlignment="1">
      <alignment vertical="center" wrapText="1"/>
      <protection/>
    </xf>
    <xf numFmtId="49" fontId="31" fillId="13" borderId="16" xfId="0" applyNumberFormat="1" applyFont="1" applyFill="1" applyBorder="1" applyAlignment="1">
      <alignment horizontal="center" vertical="center" wrapText="1"/>
    </xf>
    <xf numFmtId="0" fontId="39" fillId="0" borderId="0" xfId="0" applyFont="1" applyAlignment="1">
      <alignment/>
    </xf>
    <xf numFmtId="0" fontId="39" fillId="0" borderId="0" xfId="0" applyNumberFormat="1" applyFont="1" applyFill="1" applyAlignment="1" applyProtection="1">
      <alignment horizontal="left" vertical="center" wrapText="1"/>
      <protection/>
    </xf>
    <xf numFmtId="0" fontId="24" fillId="0" borderId="0" xfId="0" applyFont="1" applyAlignment="1">
      <alignment/>
    </xf>
    <xf numFmtId="0" fontId="0" fillId="0" borderId="0" xfId="0" applyNumberFormat="1" applyFont="1" applyFill="1" applyAlignment="1" applyProtection="1">
      <alignment horizontal="left" vertical="center" wrapText="1"/>
      <protection/>
    </xf>
    <xf numFmtId="0" fontId="0" fillId="0" borderId="0" xfId="0" applyFont="1" applyAlignment="1">
      <alignment/>
    </xf>
    <xf numFmtId="0" fontId="33" fillId="0" borderId="0" xfId="0" applyFont="1" applyAlignment="1">
      <alignment/>
    </xf>
    <xf numFmtId="0" fontId="33" fillId="0" borderId="0" xfId="0" applyFont="1" applyAlignment="1">
      <alignment/>
    </xf>
    <xf numFmtId="0" fontId="65" fillId="0" borderId="0" xfId="0" applyFont="1" applyAlignment="1">
      <alignment horizontal="center"/>
    </xf>
    <xf numFmtId="0" fontId="24" fillId="0" borderId="0" xfId="0" applyFont="1" applyAlignment="1">
      <alignment/>
    </xf>
    <xf numFmtId="0" fontId="33" fillId="0" borderId="0" xfId="0" applyFont="1" applyBorder="1" applyAlignment="1">
      <alignment/>
    </xf>
    <xf numFmtId="0" fontId="33" fillId="0" borderId="0" xfId="0" applyFont="1" applyBorder="1" applyAlignment="1">
      <alignment/>
    </xf>
    <xf numFmtId="0" fontId="24" fillId="0" borderId="0" xfId="0" applyFont="1" applyAlignment="1">
      <alignment horizontal="center"/>
    </xf>
    <xf numFmtId="0" fontId="24" fillId="0" borderId="0" xfId="0" applyFont="1" applyAlignment="1">
      <alignment wrapText="1"/>
    </xf>
    <xf numFmtId="0" fontId="30" fillId="0" borderId="0" xfId="0" applyFont="1" applyAlignment="1">
      <alignment wrapText="1"/>
    </xf>
    <xf numFmtId="0" fontId="24" fillId="0" borderId="0" xfId="0" applyFont="1" applyBorder="1" applyAlignment="1">
      <alignment/>
    </xf>
    <xf numFmtId="0" fontId="33" fillId="0" borderId="0" xfId="0" applyFont="1" applyAlignment="1">
      <alignment horizontal="center" wrapText="1"/>
    </xf>
    <xf numFmtId="0" fontId="33" fillId="0" borderId="16" xfId="0" applyFont="1" applyBorder="1" applyAlignment="1">
      <alignment horizontal="center" vertical="center" wrapText="1"/>
    </xf>
    <xf numFmtId="0" fontId="33" fillId="0" borderId="0" xfId="0" applyFont="1" applyBorder="1" applyAlignment="1">
      <alignment horizontal="center" vertical="center"/>
    </xf>
    <xf numFmtId="0" fontId="33" fillId="0" borderId="0" xfId="0" applyFont="1" applyAlignment="1">
      <alignment horizontal="center" vertical="center"/>
    </xf>
    <xf numFmtId="0" fontId="33" fillId="0" borderId="2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6" xfId="0" applyFont="1" applyBorder="1" applyAlignment="1">
      <alignment/>
    </xf>
    <xf numFmtId="0" fontId="33" fillId="26" borderId="16" xfId="0" applyFont="1" applyFill="1" applyBorder="1" applyAlignment="1">
      <alignment/>
    </xf>
    <xf numFmtId="1" fontId="33" fillId="0" borderId="16" xfId="0" applyNumberFormat="1" applyFont="1" applyBorder="1" applyAlignment="1">
      <alignment/>
    </xf>
    <xf numFmtId="0" fontId="33" fillId="0" borderId="16" xfId="0" applyFont="1" applyBorder="1" applyAlignment="1">
      <alignment/>
    </xf>
    <xf numFmtId="0" fontId="33" fillId="0" borderId="0" xfId="0" applyFont="1" applyBorder="1" applyAlignment="1">
      <alignment/>
    </xf>
    <xf numFmtId="0" fontId="33" fillId="0" borderId="0" xfId="0" applyFont="1" applyAlignment="1">
      <alignment/>
    </xf>
    <xf numFmtId="195" fontId="33" fillId="0" borderId="16" xfId="0" applyNumberFormat="1" applyFont="1" applyBorder="1" applyAlignment="1">
      <alignment/>
    </xf>
    <xf numFmtId="0" fontId="33" fillId="26" borderId="16" xfId="0" applyFont="1" applyFill="1" applyBorder="1" applyAlignment="1">
      <alignment wrapText="1"/>
    </xf>
    <xf numFmtId="0" fontId="43" fillId="13" borderId="16" xfId="0" applyFont="1" applyFill="1" applyBorder="1" applyAlignment="1">
      <alignment horizontal="center" vertical="center"/>
    </xf>
    <xf numFmtId="3" fontId="43" fillId="13" borderId="16" xfId="0" applyNumberFormat="1" applyFont="1" applyFill="1" applyBorder="1" applyAlignment="1">
      <alignment horizontal="right" vertical="center"/>
    </xf>
    <xf numFmtId="1" fontId="31" fillId="13" borderId="16" xfId="0" applyNumberFormat="1" applyFont="1" applyFill="1" applyBorder="1" applyAlignment="1">
      <alignment/>
    </xf>
    <xf numFmtId="206" fontId="24" fillId="0" borderId="0" xfId="0" applyNumberFormat="1" applyFont="1" applyAlignment="1">
      <alignment/>
    </xf>
    <xf numFmtId="0" fontId="0" fillId="26" borderId="0" xfId="0" applyNumberFormat="1" applyFont="1" applyFill="1" applyAlignment="1" applyProtection="1">
      <alignment/>
      <protection/>
    </xf>
    <xf numFmtId="0" fontId="0" fillId="26" borderId="0" xfId="0" applyFont="1" applyFill="1" applyAlignment="1">
      <alignment/>
    </xf>
    <xf numFmtId="49" fontId="35" fillId="13" borderId="16" xfId="0" applyNumberFormat="1" applyFont="1" applyFill="1" applyBorder="1" applyAlignment="1">
      <alignment horizontal="center" vertical="center" wrapText="1"/>
    </xf>
    <xf numFmtId="3" fontId="54" fillId="13" borderId="16" xfId="95" applyNumberFormat="1" applyFont="1" applyFill="1" applyBorder="1" applyAlignment="1">
      <alignment horizontal="center" vertical="center"/>
      <protection/>
    </xf>
    <xf numFmtId="0" fontId="31" fillId="0" borderId="0" xfId="0" applyFont="1" applyFill="1" applyBorder="1" applyAlignment="1">
      <alignment horizontal="justify" vertical="center" wrapText="1"/>
    </xf>
    <xf numFmtId="2" fontId="25" fillId="0" borderId="16" xfId="105" applyNumberFormat="1" applyBorder="1" applyAlignment="1">
      <alignment vertical="center" wrapText="1"/>
      <protection/>
    </xf>
    <xf numFmtId="0" fontId="23" fillId="13" borderId="16" xfId="0" applyFont="1" applyFill="1" applyBorder="1" applyAlignment="1">
      <alignment horizontal="left" vertical="center" wrapText="1"/>
    </xf>
    <xf numFmtId="2" fontId="30" fillId="0" borderId="16" xfId="105" applyNumberFormat="1" applyFont="1" applyBorder="1" applyAlignment="1">
      <alignment horizontal="left" vertical="center" wrapText="1"/>
      <protection/>
    </xf>
    <xf numFmtId="0" fontId="67" fillId="0" borderId="0" xfId="0" applyNumberFormat="1" applyFont="1" applyFill="1" applyAlignment="1" applyProtection="1">
      <alignment/>
      <protection/>
    </xf>
    <xf numFmtId="0" fontId="68" fillId="13" borderId="16" xfId="0" applyFont="1" applyFill="1" applyBorder="1" applyAlignment="1">
      <alignment horizontal="center" vertical="center" wrapText="1"/>
    </xf>
    <xf numFmtId="49" fontId="69" fillId="13" borderId="16" xfId="0" applyNumberFormat="1" applyFont="1" applyFill="1" applyBorder="1" applyAlignment="1">
      <alignment horizontal="center" vertical="center" wrapText="1"/>
    </xf>
    <xf numFmtId="49" fontId="68" fillId="13" borderId="16" xfId="0" applyNumberFormat="1" applyFont="1" applyFill="1" applyBorder="1" applyAlignment="1">
      <alignment horizontal="center" vertical="center" wrapText="1"/>
    </xf>
    <xf numFmtId="0" fontId="68" fillId="13" borderId="16" xfId="0" applyFont="1" applyFill="1" applyBorder="1" applyAlignment="1">
      <alignment horizontal="justify" vertical="center" wrapText="1"/>
    </xf>
    <xf numFmtId="192" fontId="70" fillId="13" borderId="16" xfId="0" applyNumberFormat="1" applyFont="1" applyFill="1" applyBorder="1" applyAlignment="1" applyProtection="1">
      <alignment vertical="top"/>
      <protection/>
    </xf>
    <xf numFmtId="3" fontId="71" fillId="13" borderId="16" xfId="0" applyNumberFormat="1" applyFont="1" applyFill="1" applyBorder="1" applyAlignment="1" applyProtection="1">
      <alignment horizontal="center" vertical="center"/>
      <protection/>
    </xf>
    <xf numFmtId="0" fontId="67" fillId="0" borderId="0" xfId="0" applyFont="1" applyFill="1" applyAlignment="1">
      <alignment/>
    </xf>
    <xf numFmtId="0" fontId="33" fillId="0" borderId="0" xfId="0" applyFont="1" applyAlignment="1">
      <alignment horizontal="justify"/>
    </xf>
    <xf numFmtId="0" fontId="33" fillId="0" borderId="16" xfId="0" applyFont="1" applyBorder="1" applyAlignment="1">
      <alignment horizontal="justify" vertical="center"/>
    </xf>
    <xf numFmtId="0" fontId="0" fillId="26" borderId="0" xfId="0" applyNumberFormat="1" applyFont="1" applyFill="1" applyAlignment="1" applyProtection="1">
      <alignment/>
      <protection/>
    </xf>
    <xf numFmtId="0" fontId="0" fillId="26" borderId="0" xfId="0" applyFont="1" applyFill="1" applyAlignment="1">
      <alignment/>
    </xf>
    <xf numFmtId="0" fontId="33" fillId="0" borderId="16" xfId="0" applyFont="1" applyFill="1" applyBorder="1" applyAlignment="1">
      <alignment horizontal="justify" vertical="center" wrapText="1"/>
    </xf>
    <xf numFmtId="3" fontId="30" fillId="0" borderId="16" xfId="0" applyNumberFormat="1" applyFont="1" applyFill="1" applyBorder="1" applyAlignment="1" applyProtection="1">
      <alignment horizontal="center" vertical="center" wrapText="1"/>
      <protection/>
    </xf>
    <xf numFmtId="0" fontId="31" fillId="0" borderId="16" xfId="0" applyFont="1" applyBorder="1" applyAlignment="1">
      <alignment horizontal="left" vertical="center" wrapText="1"/>
    </xf>
    <xf numFmtId="0" fontId="31" fillId="13" borderId="16" xfId="0" applyFont="1" applyFill="1" applyBorder="1" applyAlignment="1">
      <alignment horizontal="left" vertical="center" wrapText="1"/>
    </xf>
    <xf numFmtId="0" fontId="31" fillId="26" borderId="16" xfId="0" applyFont="1" applyFill="1" applyBorder="1" applyAlignment="1">
      <alignment vertical="center" wrapText="1"/>
    </xf>
    <xf numFmtId="3" fontId="22" fillId="13" borderId="16" xfId="0" applyNumberFormat="1" applyFont="1" applyFill="1" applyBorder="1" applyAlignment="1" applyProtection="1">
      <alignment horizontal="right" vertical="center"/>
      <protection/>
    </xf>
    <xf numFmtId="2" fontId="29" fillId="0" borderId="16" xfId="105" applyNumberFormat="1" applyFont="1" applyBorder="1" applyAlignment="1" quotePrefix="1">
      <alignment vertical="center" wrapText="1"/>
      <protection/>
    </xf>
    <xf numFmtId="0" fontId="22" fillId="0" borderId="0" xfId="0" applyFont="1" applyAlignment="1">
      <alignment horizontal="justify"/>
    </xf>
    <xf numFmtId="3" fontId="43" fillId="26" borderId="16" xfId="0" applyNumberFormat="1" applyFont="1" applyFill="1" applyBorder="1" applyAlignment="1">
      <alignment horizontal="right" vertical="center"/>
    </xf>
    <xf numFmtId="0" fontId="62" fillId="0" borderId="0" xfId="0" applyFont="1" applyAlignment="1">
      <alignment/>
    </xf>
    <xf numFmtId="0" fontId="35" fillId="0" borderId="0" xfId="0" applyNumberFormat="1" applyFont="1" applyFill="1" applyAlignment="1" applyProtection="1">
      <alignment horizontal="center" vertical="center" wrapText="1"/>
      <protection/>
    </xf>
    <xf numFmtId="0" fontId="39" fillId="0" borderId="0" xfId="0" applyFont="1" applyAlignment="1">
      <alignment/>
    </xf>
    <xf numFmtId="0" fontId="39" fillId="26" borderId="0" xfId="0" applyFont="1" applyFill="1" applyBorder="1" applyAlignment="1">
      <alignment/>
    </xf>
    <xf numFmtId="0" fontId="73" fillId="0" borderId="0" xfId="0" applyFont="1" applyBorder="1" applyAlignment="1">
      <alignment horizontal="right" vertical="center" wrapText="1"/>
    </xf>
    <xf numFmtId="0" fontId="74" fillId="0" borderId="0" xfId="0" applyFont="1" applyBorder="1" applyAlignment="1">
      <alignment horizontal="center" vertical="center" wrapText="1"/>
    </xf>
    <xf numFmtId="0" fontId="75" fillId="0" borderId="12" xfId="0" applyNumberFormat="1" applyFont="1" applyFill="1" applyBorder="1" applyAlignment="1" applyProtection="1">
      <alignment horizontal="right" vertical="center"/>
      <protection/>
    </xf>
    <xf numFmtId="0" fontId="54" fillId="0" borderId="0" xfId="0" applyFont="1" applyAlignment="1">
      <alignment/>
    </xf>
    <xf numFmtId="0" fontId="38" fillId="0" borderId="16" xfId="0" applyFont="1" applyBorder="1" applyAlignment="1">
      <alignment horizontal="center" vertical="center" wrapText="1"/>
    </xf>
    <xf numFmtId="0" fontId="38"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Font="1" applyBorder="1" applyAlignment="1">
      <alignment horizontal="center" vertical="center" wrapText="1"/>
    </xf>
    <xf numFmtId="0" fontId="51" fillId="0" borderId="16" xfId="0" applyFont="1" applyFill="1" applyBorder="1" applyAlignment="1" applyProtection="1">
      <alignment/>
      <protection locked="0"/>
    </xf>
    <xf numFmtId="49" fontId="52" fillId="26" borderId="16" xfId="0" applyNumberFormat="1" applyFont="1" applyFill="1" applyBorder="1" applyAlignment="1">
      <alignment wrapText="1"/>
    </xf>
    <xf numFmtId="2" fontId="54" fillId="26" borderId="16" xfId="0" applyNumberFormat="1" applyFont="1" applyFill="1" applyBorder="1" applyAlignment="1">
      <alignment horizontal="right" wrapText="1"/>
    </xf>
    <xf numFmtId="0" fontId="39" fillId="0" borderId="16" xfId="0" applyFont="1" applyBorder="1" applyAlignment="1">
      <alignment horizontal="center" vertical="center" wrapText="1"/>
    </xf>
    <xf numFmtId="0" fontId="39" fillId="0" borderId="16" xfId="0" applyFont="1" applyBorder="1" applyAlignment="1">
      <alignment horizontal="center" vertical="top" wrapText="1"/>
    </xf>
    <xf numFmtId="0" fontId="39" fillId="0" borderId="16" xfId="0" applyFont="1" applyBorder="1" applyAlignment="1">
      <alignment horizontal="center" wrapText="1"/>
    </xf>
    <xf numFmtId="49" fontId="52" fillId="26" borderId="16" xfId="0" applyNumberFormat="1" applyFont="1" applyFill="1" applyBorder="1" applyAlignment="1">
      <alignment horizontal="right" wrapText="1"/>
    </xf>
    <xf numFmtId="0" fontId="51" fillId="26" borderId="16" xfId="0" applyFont="1" applyFill="1" applyBorder="1" applyAlignment="1">
      <alignment vertical="center" wrapText="1"/>
    </xf>
    <xf numFmtId="0" fontId="39" fillId="0" borderId="16" xfId="0" applyFont="1" applyBorder="1" applyAlignment="1">
      <alignment/>
    </xf>
    <xf numFmtId="0" fontId="51" fillId="0" borderId="16" xfId="0" applyFont="1" applyFill="1" applyBorder="1" applyAlignment="1" applyProtection="1">
      <alignment horizontal="center"/>
      <protection locked="0"/>
    </xf>
    <xf numFmtId="0" fontId="51" fillId="0" borderId="16" xfId="0" applyFont="1" applyFill="1" applyBorder="1" applyAlignment="1" applyProtection="1">
      <alignment horizontal="left"/>
      <protection/>
    </xf>
    <xf numFmtId="4" fontId="51" fillId="26" borderId="16" xfId="0" applyNumberFormat="1" applyFont="1" applyFill="1" applyBorder="1" applyAlignment="1">
      <alignment wrapText="1"/>
    </xf>
    <xf numFmtId="4" fontId="52" fillId="26" borderId="16" xfId="0" applyNumberFormat="1" applyFont="1" applyFill="1" applyBorder="1" applyAlignment="1">
      <alignment wrapText="1"/>
    </xf>
    <xf numFmtId="0" fontId="52" fillId="0" borderId="16" xfId="0" applyFont="1" applyFill="1" applyBorder="1" applyAlignment="1" applyProtection="1">
      <alignment/>
      <protection/>
    </xf>
    <xf numFmtId="0" fontId="78" fillId="0" borderId="16" xfId="0" applyFont="1" applyBorder="1" applyAlignment="1">
      <alignment wrapText="1"/>
    </xf>
    <xf numFmtId="0" fontId="39" fillId="0" borderId="0" xfId="0" applyFont="1" applyAlignment="1">
      <alignment/>
    </xf>
    <xf numFmtId="0" fontId="52" fillId="0" borderId="17" xfId="0" applyFont="1" applyBorder="1" applyAlignment="1">
      <alignment vertical="center" wrapText="1"/>
    </xf>
    <xf numFmtId="49" fontId="52" fillId="26" borderId="17" xfId="0" applyNumberFormat="1" applyFont="1" applyFill="1" applyBorder="1" applyAlignment="1">
      <alignment wrapText="1"/>
    </xf>
    <xf numFmtId="49" fontId="52" fillId="26" borderId="17" xfId="0" applyNumberFormat="1" applyFont="1" applyFill="1" applyBorder="1" applyAlignment="1">
      <alignment horizontal="right" wrapText="1"/>
    </xf>
    <xf numFmtId="0" fontId="39" fillId="0" borderId="16" xfId="0" applyFont="1" applyBorder="1" applyAlignment="1">
      <alignment/>
    </xf>
    <xf numFmtId="0" fontId="39" fillId="26" borderId="16" xfId="0" applyFont="1" applyFill="1" applyBorder="1" applyAlignment="1">
      <alignment/>
    </xf>
    <xf numFmtId="0" fontId="39" fillId="26" borderId="0" xfId="0" applyFont="1" applyFill="1" applyAlignment="1">
      <alignment/>
    </xf>
    <xf numFmtId="4" fontId="54" fillId="26" borderId="16" xfId="0" applyNumberFormat="1" applyFont="1" applyFill="1" applyBorder="1" applyAlignment="1">
      <alignment horizontal="right" wrapText="1"/>
    </xf>
    <xf numFmtId="4" fontId="39" fillId="0" borderId="16" xfId="0" applyNumberFormat="1" applyFont="1" applyBorder="1" applyAlignment="1">
      <alignment/>
    </xf>
    <xf numFmtId="4" fontId="51" fillId="26" borderId="16" xfId="0" applyNumberFormat="1" applyFont="1" applyFill="1" applyBorder="1" applyAlignment="1">
      <alignment horizontal="right" wrapText="1"/>
    </xf>
    <xf numFmtId="0" fontId="75" fillId="0" borderId="12" xfId="0" applyNumberFormat="1" applyFont="1" applyFill="1" applyBorder="1" applyAlignment="1" applyProtection="1">
      <alignment vertical="center"/>
      <protection/>
    </xf>
    <xf numFmtId="0" fontId="51" fillId="0" borderId="16"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left" vertical="center" wrapText="1"/>
      <protection/>
    </xf>
    <xf numFmtId="192" fontId="38" fillId="0" borderId="16" xfId="0" applyNumberFormat="1" applyFont="1" applyBorder="1" applyAlignment="1">
      <alignment vertical="center" wrapText="1"/>
    </xf>
    <xf numFmtId="192" fontId="37" fillId="0" borderId="16" xfId="0" applyNumberFormat="1" applyFont="1" applyBorder="1" applyAlignment="1">
      <alignment vertical="center" wrapText="1"/>
    </xf>
    <xf numFmtId="0" fontId="35" fillId="0" borderId="16"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vertical="center" wrapText="1"/>
      <protection/>
    </xf>
    <xf numFmtId="192" fontId="39" fillId="0" borderId="16" xfId="0" applyNumberFormat="1" applyFont="1" applyBorder="1" applyAlignment="1">
      <alignment vertical="center" wrapText="1"/>
    </xf>
    <xf numFmtId="192" fontId="35" fillId="0" borderId="16" xfId="0" applyNumberFormat="1" applyFont="1" applyBorder="1" applyAlignment="1">
      <alignment vertical="center" wrapText="1"/>
    </xf>
    <xf numFmtId="0" fontId="39" fillId="0" borderId="16" xfId="0" applyNumberFormat="1" applyFont="1" applyFill="1" applyBorder="1" applyAlignment="1" applyProtection="1">
      <alignmen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9" fillId="0" borderId="16" xfId="0" applyNumberFormat="1" applyFont="1" applyFill="1" applyBorder="1" applyAlignment="1" applyProtection="1">
      <alignment horizontal="right" vertical="center" wrapText="1"/>
      <protection/>
    </xf>
    <xf numFmtId="192" fontId="35" fillId="0" borderId="16" xfId="0" applyNumberFormat="1" applyFont="1" applyFill="1" applyBorder="1" applyAlignment="1" applyProtection="1">
      <alignment horizontal="right" vertical="center" wrapText="1"/>
      <protection/>
    </xf>
    <xf numFmtId="192" fontId="35" fillId="0" borderId="16" xfId="0" applyNumberFormat="1" applyFont="1" applyBorder="1" applyAlignment="1">
      <alignment vertical="center" wrapText="1"/>
    </xf>
    <xf numFmtId="0" fontId="37" fillId="0" borderId="16" xfId="0" applyNumberFormat="1" applyFont="1" applyFill="1" applyBorder="1" applyAlignment="1" applyProtection="1">
      <alignment horizontal="center" vertical="center" wrapText="1"/>
      <protection/>
    </xf>
    <xf numFmtId="192" fontId="38" fillId="0" borderId="16" xfId="0" applyNumberFormat="1" applyFont="1" applyFill="1" applyBorder="1" applyAlignment="1" applyProtection="1">
      <alignment horizontal="right" vertical="center" wrapText="1"/>
      <protection/>
    </xf>
    <xf numFmtId="192" fontId="39" fillId="0" borderId="16" xfId="0" applyNumberFormat="1" applyFont="1" applyBorder="1" applyAlignment="1">
      <alignment vertical="center" wrapText="1"/>
    </xf>
    <xf numFmtId="192" fontId="40" fillId="0" borderId="16" xfId="0" applyNumberFormat="1" applyFont="1" applyBorder="1" applyAlignment="1">
      <alignment vertical="center" wrapText="1"/>
    </xf>
    <xf numFmtId="0" fontId="38" fillId="0" borderId="16" xfId="0" applyNumberFormat="1" applyFont="1" applyFill="1" applyBorder="1" applyAlignment="1" applyProtection="1">
      <alignment vertical="center" wrapText="1"/>
      <protection/>
    </xf>
    <xf numFmtId="0" fontId="39" fillId="0" borderId="16" xfId="0" applyNumberFormat="1" applyFont="1" applyFill="1" applyBorder="1" applyAlignment="1" applyProtection="1">
      <alignment horizontal="left" vertical="center" wrapText="1"/>
      <protection/>
    </xf>
    <xf numFmtId="0" fontId="39" fillId="0" borderId="16" xfId="0" applyFont="1" applyBorder="1" applyAlignment="1">
      <alignment horizontal="justify" vertical="top" wrapText="1"/>
    </xf>
    <xf numFmtId="0" fontId="39" fillId="0" borderId="17"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Font="1" applyBorder="1" applyAlignment="1">
      <alignment horizontal="left" vertical="center" wrapText="1"/>
    </xf>
    <xf numFmtId="0" fontId="39" fillId="0" borderId="16" xfId="0" applyNumberFormat="1" applyFont="1" applyFill="1" applyBorder="1" applyAlignment="1" applyProtection="1">
      <alignment horizontal="left" vertical="center" wrapText="1"/>
      <protection/>
    </xf>
    <xf numFmtId="0" fontId="39" fillId="0" borderId="16" xfId="0" applyNumberFormat="1" applyFont="1" applyFill="1" applyBorder="1" applyAlignment="1" applyProtection="1">
      <alignment horizontal="center" vertical="center" wrapText="1"/>
      <protection/>
    </xf>
    <xf numFmtId="0" fontId="79" fillId="0" borderId="16" xfId="0" applyFont="1" applyBorder="1" applyAlignment="1">
      <alignment vertical="center" wrapText="1"/>
    </xf>
    <xf numFmtId="0" fontId="25" fillId="26" borderId="16" xfId="0" applyFont="1" applyFill="1" applyBorder="1" applyAlignment="1">
      <alignment wrapText="1"/>
    </xf>
    <xf numFmtId="0" fontId="0" fillId="0" borderId="0" xfId="0" applyFont="1" applyFill="1" applyAlignment="1">
      <alignment/>
    </xf>
    <xf numFmtId="0" fontId="0" fillId="0" borderId="0" xfId="0" applyNumberFormat="1" applyFont="1" applyFill="1" applyAlignment="1" applyProtection="1">
      <alignment/>
      <protection/>
    </xf>
    <xf numFmtId="2" fontId="22" fillId="0" borderId="16" xfId="105" applyNumberFormat="1" applyFont="1" applyBorder="1" applyAlignment="1">
      <alignment vertical="center" wrapText="1"/>
      <protection/>
    </xf>
    <xf numFmtId="0" fontId="22" fillId="0" borderId="0" xfId="0" applyNumberFormat="1" applyFont="1" applyFill="1" applyAlignment="1" applyProtection="1">
      <alignment vertical="center"/>
      <protection/>
    </xf>
    <xf numFmtId="0" fontId="22" fillId="0" borderId="0" xfId="0" applyFont="1" applyFill="1" applyAlignment="1">
      <alignment vertical="center"/>
    </xf>
    <xf numFmtId="0" fontId="43" fillId="0" borderId="16" xfId="0" applyFont="1" applyBorder="1" applyAlignment="1">
      <alignment horizontal="justify" vertical="center" wrapText="1"/>
    </xf>
    <xf numFmtId="2" fontId="22" fillId="0" borderId="16" xfId="105" applyNumberFormat="1" applyFont="1" applyBorder="1" applyAlignment="1">
      <alignment horizontal="center" vertical="center" wrapText="1"/>
      <protection/>
    </xf>
    <xf numFmtId="0" fontId="4" fillId="0" borderId="0" xfId="0" applyNumberFormat="1" applyFont="1" applyFill="1" applyBorder="1" applyAlignment="1" applyProtection="1">
      <alignment horizontal="right" vertical="center"/>
      <protection/>
    </xf>
    <xf numFmtId="0" fontId="81" fillId="26" borderId="16"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39" fillId="0" borderId="21" xfId="0" applyFont="1" applyBorder="1" applyAlignment="1">
      <alignment/>
    </xf>
    <xf numFmtId="0" fontId="39" fillId="0" borderId="19" xfId="0" applyFont="1" applyBorder="1" applyAlignment="1">
      <alignment/>
    </xf>
    <xf numFmtId="0" fontId="77" fillId="0" borderId="16" xfId="0" applyFont="1" applyBorder="1" applyAlignment="1">
      <alignment horizontal="justify" vertical="top" wrapText="1"/>
    </xf>
    <xf numFmtId="0" fontId="77" fillId="0" borderId="16" xfId="0" applyFont="1" applyBorder="1" applyAlignment="1">
      <alignment wrapText="1"/>
    </xf>
    <xf numFmtId="0" fontId="77" fillId="0" borderId="16" xfId="0" applyFont="1" applyBorder="1" applyAlignment="1">
      <alignment horizontal="left" vertical="center" wrapText="1"/>
    </xf>
    <xf numFmtId="0" fontId="38" fillId="0" borderId="20" xfId="0" applyNumberFormat="1" applyFont="1" applyFill="1" applyBorder="1" applyAlignment="1" applyProtection="1">
      <alignment horizontal="center" vertical="center" wrapText="1"/>
      <protection/>
    </xf>
    <xf numFmtId="0" fontId="39" fillId="0" borderId="18" xfId="0" applyFont="1" applyBorder="1" applyAlignment="1">
      <alignment horizontal="center" vertical="center" wrapText="1"/>
    </xf>
    <xf numFmtId="0" fontId="39" fillId="0" borderId="18" xfId="0" applyFont="1" applyBorder="1" applyAlignment="1">
      <alignment horizontal="center" vertical="top" wrapText="1"/>
    </xf>
    <xf numFmtId="0" fontId="39" fillId="0" borderId="18" xfId="0" applyFont="1" applyBorder="1" applyAlignment="1">
      <alignment horizontal="center" wrapText="1"/>
    </xf>
    <xf numFmtId="49" fontId="52" fillId="26" borderId="18" xfId="0" applyNumberFormat="1" applyFont="1" applyFill="1" applyBorder="1" applyAlignment="1">
      <alignment horizontal="right" wrapText="1"/>
    </xf>
    <xf numFmtId="0" fontId="51" fillId="26" borderId="12" xfId="0" applyFont="1" applyFill="1" applyBorder="1" applyAlignment="1">
      <alignment horizontal="center" vertical="center" wrapText="1"/>
    </xf>
    <xf numFmtId="0" fontId="51" fillId="26" borderId="16" xfId="0" applyFont="1" applyFill="1" applyBorder="1" applyAlignment="1">
      <alignment horizontal="center" vertical="center" wrapText="1"/>
    </xf>
    <xf numFmtId="0" fontId="0" fillId="0" borderId="16" xfId="0" applyFont="1" applyBorder="1" applyAlignment="1">
      <alignment horizontal="center" vertical="center" wrapText="1"/>
    </xf>
    <xf numFmtId="0" fontId="75" fillId="0" borderId="16" xfId="0" applyFont="1" applyBorder="1" applyAlignment="1">
      <alignment horizontal="center" vertical="center" wrapText="1"/>
    </xf>
    <xf numFmtId="0" fontId="4" fillId="0" borderId="16" xfId="0" applyFont="1" applyBorder="1" applyAlignment="1">
      <alignment horizontal="center" vertical="center" wrapText="1"/>
    </xf>
    <xf numFmtId="0" fontId="22" fillId="0" borderId="16" xfId="0" applyFont="1" applyBorder="1" applyAlignment="1">
      <alignment horizontal="center" vertical="center" wrapText="1"/>
    </xf>
    <xf numFmtId="0" fontId="30"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9" fillId="0" borderId="0" xfId="0" applyFont="1" applyBorder="1" applyAlignment="1">
      <alignment/>
    </xf>
    <xf numFmtId="4" fontId="39" fillId="0" borderId="0" xfId="0" applyNumberFormat="1" applyFont="1" applyBorder="1" applyAlignment="1">
      <alignment/>
    </xf>
    <xf numFmtId="0" fontId="39" fillId="0" borderId="0" xfId="0" applyFont="1" applyBorder="1" applyAlignment="1">
      <alignment/>
    </xf>
    <xf numFmtId="0" fontId="75" fillId="0" borderId="0" xfId="0" applyNumberFormat="1" applyFont="1" applyFill="1" applyBorder="1" applyAlignment="1" applyProtection="1">
      <alignment horizontal="right" vertical="center"/>
      <protection/>
    </xf>
    <xf numFmtId="49" fontId="52" fillId="26" borderId="0" xfId="0" applyNumberFormat="1" applyFont="1" applyFill="1" applyBorder="1" applyAlignment="1">
      <alignment wrapText="1"/>
    </xf>
    <xf numFmtId="0" fontId="51" fillId="0" borderId="16" xfId="0" applyFont="1" applyFill="1" applyBorder="1" applyAlignment="1" applyProtection="1">
      <alignment/>
      <protection/>
    </xf>
    <xf numFmtId="2" fontId="52" fillId="26" borderId="16" xfId="0" applyNumberFormat="1" applyFont="1" applyFill="1" applyBorder="1" applyAlignment="1">
      <alignment horizontal="right" wrapText="1"/>
    </xf>
    <xf numFmtId="2" fontId="23" fillId="26" borderId="16" xfId="0" applyNumberFormat="1" applyFont="1" applyFill="1" applyBorder="1" applyAlignment="1">
      <alignment horizontal="right" wrapText="1"/>
    </xf>
    <xf numFmtId="0" fontId="77" fillId="0" borderId="16" xfId="0" applyNumberFormat="1" applyFont="1" applyFill="1" applyBorder="1" applyAlignment="1" applyProtection="1">
      <alignment vertical="center" wrapText="1"/>
      <protection/>
    </xf>
    <xf numFmtId="0" fontId="77" fillId="0" borderId="16" xfId="0" applyNumberFormat="1" applyFont="1" applyFill="1" applyBorder="1" applyAlignment="1" applyProtection="1">
      <alignment horizontal="left" vertical="center" wrapText="1"/>
      <protection/>
    </xf>
    <xf numFmtId="3" fontId="51" fillId="13" borderId="20" xfId="95" applyNumberFormat="1" applyFont="1" applyFill="1" applyBorder="1" applyAlignment="1">
      <alignment horizontal="center" vertical="center"/>
      <protection/>
    </xf>
    <xf numFmtId="2" fontId="51" fillId="26" borderId="16" xfId="0" applyNumberFormat="1" applyFont="1" applyFill="1" applyBorder="1" applyAlignment="1">
      <alignment horizontal="right" wrapText="1"/>
    </xf>
    <xf numFmtId="2" fontId="54" fillId="0" borderId="16" xfId="0" applyNumberFormat="1" applyFont="1" applyBorder="1" applyAlignment="1">
      <alignment horizontal="center" vertical="top" wrapText="1"/>
    </xf>
    <xf numFmtId="49" fontId="23" fillId="0" borderId="16" xfId="0" applyNumberFormat="1" applyFont="1" applyBorder="1" applyAlignment="1">
      <alignment horizontal="center" vertical="center" wrapText="1"/>
    </xf>
    <xf numFmtId="0" fontId="30" fillId="0" borderId="19" xfId="0" applyFont="1" applyBorder="1" applyAlignment="1">
      <alignment horizontal="center" vertical="center"/>
    </xf>
    <xf numFmtId="3" fontId="51" fillId="26" borderId="20" xfId="95" applyNumberFormat="1" applyFont="1" applyFill="1" applyBorder="1" applyAlignment="1">
      <alignment horizontal="center" vertical="center"/>
      <protection/>
    </xf>
    <xf numFmtId="49" fontId="23" fillId="13" borderId="16" xfId="0" applyNumberFormat="1" applyFont="1" applyFill="1" applyBorder="1" applyAlignment="1">
      <alignment horizontal="center" vertical="center" wrapText="1"/>
    </xf>
    <xf numFmtId="0" fontId="30" fillId="0" borderId="0" xfId="0" applyNumberFormat="1" applyFont="1" applyFill="1" applyAlignment="1" applyProtection="1">
      <alignment vertical="center"/>
      <protection/>
    </xf>
    <xf numFmtId="192" fontId="51" fillId="13" borderId="16" xfId="95" applyNumberFormat="1" applyFont="1" applyFill="1" applyBorder="1" applyAlignment="1">
      <alignment vertical="center"/>
      <protection/>
    </xf>
    <xf numFmtId="0" fontId="23" fillId="0" borderId="19" xfId="0" applyFont="1" applyBorder="1" applyAlignment="1">
      <alignment horizontal="center" vertical="center"/>
    </xf>
    <xf numFmtId="0" fontId="30" fillId="0" borderId="0" xfId="0" applyFont="1" applyFill="1" applyAlignment="1">
      <alignment vertical="center"/>
    </xf>
    <xf numFmtId="192" fontId="51" fillId="13" borderId="16" xfId="95" applyNumberFormat="1" applyFont="1" applyFill="1" applyBorder="1" applyAlignment="1">
      <alignment horizontal="center" vertical="center"/>
      <protection/>
    </xf>
    <xf numFmtId="192" fontId="54" fillId="26" borderId="16" xfId="95" applyNumberFormat="1" applyFont="1" applyFill="1" applyBorder="1" applyAlignment="1">
      <alignment horizontal="center" vertical="center"/>
      <protection/>
    </xf>
    <xf numFmtId="3" fontId="51" fillId="13" borderId="16" xfId="95" applyNumberFormat="1" applyFont="1" applyFill="1" applyBorder="1" applyAlignment="1">
      <alignment horizontal="center" vertical="center"/>
      <protection/>
    </xf>
    <xf numFmtId="3" fontId="51" fillId="0" borderId="16" xfId="95" applyNumberFormat="1" applyFont="1" applyBorder="1" applyAlignment="1">
      <alignment horizontal="center" vertical="center"/>
      <protection/>
    </xf>
    <xf numFmtId="3" fontId="30" fillId="13" borderId="16" xfId="0" applyNumberFormat="1" applyFont="1" applyFill="1" applyBorder="1" applyAlignment="1" applyProtection="1">
      <alignment horizontal="center" vertical="center"/>
      <protection/>
    </xf>
    <xf numFmtId="3" fontId="54" fillId="26" borderId="16" xfId="95" applyNumberFormat="1" applyFont="1" applyFill="1" applyBorder="1" applyAlignment="1">
      <alignment horizontal="center" vertical="center"/>
      <protection/>
    </xf>
    <xf numFmtId="3" fontId="51" fillId="4" borderId="16" xfId="0" applyNumberFormat="1" applyFont="1" applyFill="1" applyBorder="1" applyAlignment="1">
      <alignment horizontal="center" vertical="center"/>
    </xf>
    <xf numFmtId="2" fontId="23" fillId="13" borderId="16" xfId="105" applyNumberFormat="1" applyFont="1" applyFill="1" applyBorder="1" applyAlignment="1">
      <alignment vertical="center" wrapText="1"/>
      <protection/>
    </xf>
    <xf numFmtId="192" fontId="51" fillId="13" borderId="16" xfId="95" applyNumberFormat="1" applyFont="1" applyFill="1" applyBorder="1">
      <alignment vertical="top"/>
      <protection/>
    </xf>
    <xf numFmtId="0" fontId="23" fillId="13" borderId="19" xfId="0" applyFont="1" applyFill="1" applyBorder="1" applyAlignment="1">
      <alignment horizontal="center" vertical="center"/>
    </xf>
    <xf numFmtId="0" fontId="23" fillId="0" borderId="0" xfId="0" applyFont="1" applyFill="1" applyAlignment="1">
      <alignment/>
    </xf>
    <xf numFmtId="0" fontId="30" fillId="0" borderId="16" xfId="0" applyFont="1" applyBorder="1" applyAlignment="1">
      <alignment horizontal="justify" vertical="center" wrapText="1"/>
    </xf>
    <xf numFmtId="0" fontId="23" fillId="0" borderId="0" xfId="0" applyNumberFormat="1" applyFont="1" applyFill="1" applyAlignment="1" applyProtection="1">
      <alignment horizontal="center" vertical="center"/>
      <protection/>
    </xf>
    <xf numFmtId="0" fontId="23" fillId="0" borderId="0" xfId="0" applyFont="1" applyFill="1" applyAlignment="1">
      <alignment horizontal="center" vertical="center"/>
    </xf>
    <xf numFmtId="0" fontId="52" fillId="0" borderId="12" xfId="0" applyNumberFormat="1" applyFont="1" applyFill="1" applyBorder="1" applyAlignment="1" applyProtection="1">
      <alignment horizontal="center"/>
      <protection/>
    </xf>
    <xf numFmtId="0" fontId="39" fillId="0" borderId="12" xfId="0" applyFont="1" applyFill="1" applyBorder="1" applyAlignment="1">
      <alignment horizontal="center"/>
    </xf>
    <xf numFmtId="0" fontId="39" fillId="0" borderId="0" xfId="0" applyFont="1" applyFill="1" applyAlignment="1">
      <alignment/>
    </xf>
    <xf numFmtId="0" fontId="39" fillId="0" borderId="0" xfId="0" applyNumberFormat="1" applyFont="1" applyFill="1" applyBorder="1" applyAlignment="1" applyProtection="1">
      <alignment/>
      <protection/>
    </xf>
    <xf numFmtId="0" fontId="38" fillId="0" borderId="18" xfId="0" applyNumberFormat="1" applyFont="1" applyFill="1" applyBorder="1" applyAlignment="1" applyProtection="1">
      <alignment horizontal="center" vertical="center" wrapText="1"/>
      <protection/>
    </xf>
    <xf numFmtId="0" fontId="51" fillId="0" borderId="16" xfId="0" applyNumberFormat="1" applyFont="1" applyFill="1" applyBorder="1" applyAlignment="1" applyProtection="1">
      <alignment horizontal="center" vertical="center"/>
      <protection/>
    </xf>
    <xf numFmtId="0" fontId="51" fillId="0" borderId="16" xfId="0" applyFont="1" applyBorder="1" applyAlignment="1">
      <alignment horizontal="center" vertical="center" wrapText="1"/>
    </xf>
    <xf numFmtId="0" fontId="39" fillId="0" borderId="0" xfId="0" applyNumberFormat="1" applyFont="1" applyFill="1" applyBorder="1" applyAlignment="1" applyProtection="1">
      <alignment horizontal="center"/>
      <protection/>
    </xf>
    <xf numFmtId="0" fontId="38" fillId="0" borderId="16" xfId="0" applyNumberFormat="1" applyFont="1" applyFill="1" applyBorder="1" applyAlignment="1" applyProtection="1">
      <alignment horizontal="center"/>
      <protection/>
    </xf>
    <xf numFmtId="0" fontId="39" fillId="0" borderId="0" xfId="0" applyFont="1" applyFill="1" applyAlignment="1">
      <alignment horizontal="center"/>
    </xf>
    <xf numFmtId="3" fontId="37" fillId="0" borderId="16" xfId="0" applyNumberFormat="1" applyFont="1" applyBorder="1" applyAlignment="1">
      <alignment horizontal="center" vertical="center" wrapText="1"/>
    </xf>
    <xf numFmtId="3" fontId="70" fillId="13" borderId="16" xfId="0" applyNumberFormat="1" applyFont="1" applyFill="1" applyBorder="1" applyAlignment="1" applyProtection="1">
      <alignment vertical="top"/>
      <protection/>
    </xf>
    <xf numFmtId="3" fontId="5" fillId="13" borderId="16" xfId="0" applyNumberFormat="1" applyFont="1" applyFill="1" applyBorder="1" applyAlignment="1" applyProtection="1">
      <alignment vertical="top"/>
      <protection/>
    </xf>
    <xf numFmtId="3" fontId="49" fillId="0" borderId="16" xfId="95" applyNumberFormat="1" applyFont="1" applyBorder="1" applyAlignment="1">
      <alignment vertical="top" wrapText="1"/>
      <protection/>
    </xf>
    <xf numFmtId="3" fontId="49" fillId="13" borderId="16" xfId="95" applyNumberFormat="1" applyFont="1" applyFill="1" applyBorder="1" applyAlignment="1">
      <alignment vertical="top" wrapText="1"/>
      <protection/>
    </xf>
    <xf numFmtId="3" fontId="35" fillId="0" borderId="16" xfId="95" applyNumberFormat="1" applyFont="1" applyBorder="1" applyAlignment="1">
      <alignment vertical="top" wrapText="1"/>
      <protection/>
    </xf>
    <xf numFmtId="3" fontId="35" fillId="13" borderId="16" xfId="95" applyNumberFormat="1" applyFont="1" applyFill="1" applyBorder="1" applyAlignment="1">
      <alignment vertical="top" wrapText="1"/>
      <protection/>
    </xf>
    <xf numFmtId="0" fontId="54" fillId="0" borderId="0" xfId="0" applyNumberFormat="1" applyFont="1" applyFill="1" applyAlignment="1" applyProtection="1">
      <alignment vertical="center"/>
      <protection/>
    </xf>
    <xf numFmtId="49" fontId="51" fillId="13" borderId="16" xfId="0" applyNumberFormat="1" applyFont="1" applyFill="1" applyBorder="1" applyAlignment="1">
      <alignment horizontal="center" vertical="center" wrapText="1"/>
    </xf>
    <xf numFmtId="0" fontId="51" fillId="13" borderId="16" xfId="0" applyFont="1" applyFill="1" applyBorder="1" applyAlignment="1">
      <alignment horizontal="center" vertical="center" wrapText="1"/>
    </xf>
    <xf numFmtId="0" fontId="54" fillId="0" borderId="0" xfId="0" applyFont="1" applyFill="1" applyAlignment="1">
      <alignment vertical="center"/>
    </xf>
    <xf numFmtId="0" fontId="54" fillId="0" borderId="0" xfId="0" applyNumberFormat="1" applyFont="1" applyFill="1" applyAlignment="1" applyProtection="1">
      <alignment/>
      <protection/>
    </xf>
    <xf numFmtId="49" fontId="51" fillId="0" borderId="16" xfId="0" applyNumberFormat="1" applyFont="1" applyBorder="1" applyAlignment="1">
      <alignment horizontal="center" vertical="center" wrapText="1"/>
    </xf>
    <xf numFmtId="0" fontId="51" fillId="0" borderId="16" xfId="0" applyFont="1" applyBorder="1" applyAlignment="1">
      <alignment horizontal="justify" vertical="center" wrapText="1"/>
    </xf>
    <xf numFmtId="192" fontId="51" fillId="0" borderId="16" xfId="95" applyNumberFormat="1" applyFont="1" applyBorder="1">
      <alignment vertical="top"/>
      <protection/>
    </xf>
    <xf numFmtId="192" fontId="51" fillId="0" borderId="16" xfId="95" applyNumberFormat="1" applyFont="1" applyBorder="1" applyAlignment="1">
      <alignment horizontal="center" vertical="top"/>
      <protection/>
    </xf>
    <xf numFmtId="0" fontId="54" fillId="0" borderId="0" xfId="0" applyFont="1" applyFill="1" applyAlignment="1">
      <alignment/>
    </xf>
    <xf numFmtId="0" fontId="54" fillId="26" borderId="0" xfId="0" applyNumberFormat="1" applyFont="1" applyFill="1" applyAlignment="1" applyProtection="1">
      <alignment/>
      <protection/>
    </xf>
    <xf numFmtId="49" fontId="51" fillId="26" borderId="16" xfId="0" applyNumberFormat="1" applyFont="1" applyFill="1" applyBorder="1" applyAlignment="1">
      <alignment horizontal="center" vertical="center" wrapText="1"/>
    </xf>
    <xf numFmtId="192" fontId="51" fillId="13" borderId="16" xfId="95" applyNumberFormat="1" applyFont="1" applyFill="1" applyBorder="1" applyAlignment="1">
      <alignment horizontal="center" vertical="top"/>
      <protection/>
    </xf>
    <xf numFmtId="0" fontId="54" fillId="26" borderId="0" xfId="0" applyFont="1" applyFill="1" applyAlignment="1">
      <alignment/>
    </xf>
    <xf numFmtId="3" fontId="51" fillId="26" borderId="16" xfId="0" applyNumberFormat="1" applyFont="1" applyFill="1" applyBorder="1" applyAlignment="1">
      <alignment horizontal="center" vertical="center" wrapText="1"/>
    </xf>
    <xf numFmtId="3" fontId="51" fillId="26" borderId="16" xfId="95" applyNumberFormat="1" applyFont="1" applyFill="1" applyBorder="1" applyAlignment="1">
      <alignment horizontal="center" vertical="center"/>
      <protection/>
    </xf>
    <xf numFmtId="0" fontId="30" fillId="26" borderId="0" xfId="0" applyNumberFormat="1" applyFont="1" applyFill="1" applyAlignment="1" applyProtection="1">
      <alignment/>
      <protection/>
    </xf>
    <xf numFmtId="0" fontId="84" fillId="26" borderId="16" xfId="0" applyFont="1" applyFill="1" applyBorder="1" applyAlignment="1">
      <alignment horizontal="center" vertical="center" wrapText="1"/>
    </xf>
    <xf numFmtId="0" fontId="30" fillId="26" borderId="0" xfId="0" applyFont="1" applyFill="1" applyAlignment="1">
      <alignment/>
    </xf>
    <xf numFmtId="0" fontId="54" fillId="0" borderId="16" xfId="0" applyFont="1" applyBorder="1" applyAlignment="1">
      <alignment horizontal="center" vertical="center" wrapText="1"/>
    </xf>
    <xf numFmtId="49" fontId="54" fillId="0" borderId="16" xfId="0" applyNumberFormat="1" applyFont="1" applyBorder="1" applyAlignment="1">
      <alignment horizontal="center" vertical="center" wrapText="1"/>
    </xf>
    <xf numFmtId="0" fontId="54" fillId="0" borderId="16" xfId="0" applyNumberFormat="1" applyFont="1" applyFill="1" applyBorder="1" applyAlignment="1" applyProtection="1">
      <alignment horizontal="left" vertical="center"/>
      <protection/>
    </xf>
    <xf numFmtId="0" fontId="54" fillId="0" borderId="16" xfId="0" applyFont="1" applyBorder="1" applyAlignment="1">
      <alignment horizontal="justify" vertical="center" wrapText="1"/>
    </xf>
    <xf numFmtId="0" fontId="54" fillId="0" borderId="16" xfId="0" applyNumberFormat="1" applyFont="1" applyFill="1" applyBorder="1" applyAlignment="1" applyProtection="1">
      <alignment horizontal="left" vertical="center" wrapText="1"/>
      <protection/>
    </xf>
    <xf numFmtId="0" fontId="54" fillId="26" borderId="16" xfId="0" applyFont="1" applyFill="1" applyBorder="1" applyAlignment="1">
      <alignment horizontal="center" vertical="center" wrapText="1"/>
    </xf>
    <xf numFmtId="192" fontId="54" fillId="26" borderId="16" xfId="95" applyNumberFormat="1" applyFont="1" applyFill="1" applyBorder="1" applyAlignment="1">
      <alignment horizontal="center" vertical="top" wrapText="1"/>
      <protection/>
    </xf>
    <xf numFmtId="0" fontId="30" fillId="26" borderId="16" xfId="0" applyFont="1" applyFill="1" applyBorder="1" applyAlignment="1">
      <alignment horizontal="center" vertical="center" wrapText="1"/>
    </xf>
    <xf numFmtId="49" fontId="30" fillId="26" borderId="16" xfId="0" applyNumberFormat="1" applyFont="1" applyFill="1" applyBorder="1" applyAlignment="1">
      <alignment horizontal="center" vertical="center" wrapText="1"/>
    </xf>
    <xf numFmtId="3" fontId="51" fillId="0" borderId="16" xfId="0" applyNumberFormat="1" applyFont="1" applyBorder="1" applyAlignment="1">
      <alignment horizontal="center" vertical="center" wrapText="1"/>
    </xf>
    <xf numFmtId="49" fontId="54" fillId="26" borderId="16" xfId="0" applyNumberFormat="1" applyFont="1" applyFill="1" applyBorder="1" applyAlignment="1">
      <alignment horizontal="center" vertical="center" wrapText="1"/>
    </xf>
    <xf numFmtId="0" fontId="30" fillId="26" borderId="16" xfId="0" applyFont="1" applyFill="1" applyBorder="1" applyAlignment="1">
      <alignment horizontal="justify" vertical="center" wrapText="1"/>
    </xf>
    <xf numFmtId="0" fontId="54" fillId="26" borderId="16" xfId="0" applyFont="1" applyFill="1" applyBorder="1" applyAlignment="1">
      <alignment horizontal="justify" vertical="center" wrapText="1"/>
    </xf>
    <xf numFmtId="0" fontId="30" fillId="13" borderId="16" xfId="0" applyFont="1" applyFill="1" applyBorder="1" applyAlignment="1">
      <alignment horizontal="justify" vertical="center" wrapText="1"/>
    </xf>
    <xf numFmtId="3" fontId="23" fillId="13" borderId="16" xfId="0" applyNumberFormat="1" applyFont="1" applyFill="1" applyBorder="1" applyAlignment="1">
      <alignment horizontal="center" vertical="center" wrapText="1"/>
    </xf>
    <xf numFmtId="192" fontId="54" fillId="0" borderId="16" xfId="95" applyNumberFormat="1" applyFont="1" applyBorder="1" applyAlignment="1">
      <alignment horizontal="center" vertical="top" wrapText="1"/>
      <protection/>
    </xf>
    <xf numFmtId="192" fontId="54" fillId="26" borderId="16" xfId="95" applyNumberFormat="1" applyFont="1" applyFill="1" applyBorder="1" applyAlignment="1">
      <alignment horizontal="center" vertical="center" wrapText="1"/>
      <protection/>
    </xf>
    <xf numFmtId="49" fontId="54" fillId="13" borderId="16" xfId="0" applyNumberFormat="1" applyFont="1" applyFill="1" applyBorder="1" applyAlignment="1">
      <alignment horizontal="center" vertical="center" wrapText="1"/>
    </xf>
    <xf numFmtId="192" fontId="54" fillId="13" borderId="16" xfId="95" applyNumberFormat="1" applyFont="1" applyFill="1" applyBorder="1">
      <alignment vertical="top"/>
      <protection/>
    </xf>
    <xf numFmtId="0" fontId="23" fillId="26" borderId="16" xfId="0" applyFont="1" applyFill="1" applyBorder="1" applyAlignment="1">
      <alignment horizontal="center" vertical="center" wrapText="1"/>
    </xf>
    <xf numFmtId="49" fontId="54" fillId="13" borderId="16" xfId="0" applyNumberFormat="1" applyFont="1" applyFill="1" applyBorder="1" applyAlignment="1">
      <alignment horizontal="center" vertical="center" wrapText="1"/>
    </xf>
    <xf numFmtId="192" fontId="30" fillId="13" borderId="16" xfId="0" applyNumberFormat="1" applyFont="1" applyFill="1" applyBorder="1" applyAlignment="1" applyProtection="1">
      <alignment vertical="top"/>
      <protection/>
    </xf>
    <xf numFmtId="192" fontId="23" fillId="13" borderId="16" xfId="0" applyNumberFormat="1" applyFont="1" applyFill="1" applyBorder="1" applyAlignment="1" applyProtection="1">
      <alignment horizontal="center" vertical="center"/>
      <protection/>
    </xf>
    <xf numFmtId="3" fontId="23" fillId="13" borderId="16" xfId="0" applyNumberFormat="1" applyFont="1" applyFill="1" applyBorder="1" applyAlignment="1" applyProtection="1">
      <alignment horizontal="center" vertical="center"/>
      <protection/>
    </xf>
    <xf numFmtId="0" fontId="30" fillId="0" borderId="16" xfId="0" applyFont="1" applyBorder="1" applyAlignment="1">
      <alignment vertical="center" wrapText="1"/>
    </xf>
    <xf numFmtId="3" fontId="51" fillId="0" borderId="16" xfId="95" applyNumberFormat="1" applyFont="1" applyBorder="1" applyAlignment="1">
      <alignment horizontal="center" vertical="center" wrapText="1"/>
      <protection/>
    </xf>
    <xf numFmtId="2" fontId="30" fillId="0" borderId="16" xfId="105" applyNumberFormat="1" applyFont="1" applyBorder="1" applyAlignment="1">
      <alignment horizontal="center" vertical="center" wrapText="1"/>
      <protection/>
    </xf>
    <xf numFmtId="2" fontId="54" fillId="0" borderId="16" xfId="0" applyNumberFormat="1" applyFont="1" applyBorder="1" applyAlignment="1">
      <alignment vertical="center" wrapText="1"/>
    </xf>
    <xf numFmtId="3" fontId="0" fillId="0" borderId="0" xfId="0" applyNumberFormat="1" applyFont="1" applyFill="1" applyAlignment="1" applyProtection="1">
      <alignment/>
      <protection/>
    </xf>
    <xf numFmtId="0" fontId="57" fillId="0" borderId="0" xfId="0" applyNumberFormat="1" applyFont="1" applyFill="1" applyAlignment="1" applyProtection="1">
      <alignment/>
      <protection/>
    </xf>
    <xf numFmtId="0" fontId="57" fillId="0" borderId="16" xfId="0" applyFont="1" applyBorder="1" applyAlignment="1">
      <alignment horizontal="center" vertical="center" wrapText="1"/>
    </xf>
    <xf numFmtId="0" fontId="57" fillId="4" borderId="16" xfId="0" applyFont="1" applyFill="1" applyBorder="1" applyAlignment="1">
      <alignment horizontal="center" vertical="center" wrapText="1"/>
    </xf>
    <xf numFmtId="49" fontId="57" fillId="4" borderId="16" xfId="0" applyNumberFormat="1" applyFont="1" applyFill="1" applyBorder="1" applyAlignment="1">
      <alignment horizontal="center" vertical="center" wrapText="1"/>
    </xf>
    <xf numFmtId="192" fontId="58" fillId="4" borderId="16" xfId="0" applyNumberFormat="1" applyFont="1" applyFill="1" applyBorder="1" applyAlignment="1">
      <alignment horizontal="center" vertical="center"/>
    </xf>
    <xf numFmtId="3" fontId="58" fillId="4" borderId="16" xfId="0" applyNumberFormat="1" applyFont="1" applyFill="1" applyBorder="1" applyAlignment="1">
      <alignment horizontal="center" vertical="center"/>
    </xf>
    <xf numFmtId="0" fontId="57" fillId="0" borderId="0" xfId="0" applyFont="1" applyFill="1" applyAlignment="1">
      <alignment/>
    </xf>
    <xf numFmtId="0" fontId="7" fillId="0" borderId="0" xfId="0" applyNumberFormat="1" applyFont="1" applyFill="1" applyAlignment="1" applyProtection="1">
      <alignment/>
      <protection/>
    </xf>
    <xf numFmtId="0" fontId="7" fillId="4" borderId="16" xfId="0" applyFont="1" applyFill="1" applyBorder="1" applyAlignment="1">
      <alignment horizontal="center" vertical="center" wrapText="1"/>
    </xf>
    <xf numFmtId="49" fontId="7" fillId="4" borderId="16" xfId="0" applyNumberFormat="1" applyFont="1" applyFill="1" applyBorder="1" applyAlignment="1">
      <alignment horizontal="center" vertical="center" wrapText="1"/>
    </xf>
    <xf numFmtId="0" fontId="7" fillId="4" borderId="16" xfId="0" applyFont="1" applyFill="1" applyBorder="1" applyAlignment="1">
      <alignment horizontal="justify" vertical="center" wrapText="1"/>
    </xf>
    <xf numFmtId="3" fontId="7" fillId="4" borderId="16" xfId="0" applyNumberFormat="1" applyFont="1" applyFill="1" applyBorder="1" applyAlignment="1" applyProtection="1">
      <alignment horizontal="center" vertical="center"/>
      <protection/>
    </xf>
    <xf numFmtId="0" fontId="85" fillId="0" borderId="0" xfId="0" applyFont="1" applyFill="1" applyAlignment="1">
      <alignment/>
    </xf>
    <xf numFmtId="0" fontId="33" fillId="0" borderId="0" xfId="0" applyNumberFormat="1" applyFont="1" applyFill="1" applyAlignment="1" applyProtection="1">
      <alignment/>
      <protection/>
    </xf>
    <xf numFmtId="2" fontId="33" fillId="0" borderId="16" xfId="105" applyNumberFormat="1" applyFont="1" applyBorder="1" applyAlignment="1">
      <alignment vertical="center" wrapText="1"/>
      <protection/>
    </xf>
    <xf numFmtId="3" fontId="35" fillId="0" borderId="16" xfId="95" applyNumberFormat="1" applyFont="1" applyBorder="1" applyAlignment="1">
      <alignment horizontal="right" vertical="center"/>
      <protection/>
    </xf>
    <xf numFmtId="3" fontId="35" fillId="26" borderId="16" xfId="95" applyNumberFormat="1" applyFont="1" applyFill="1" applyBorder="1" applyAlignment="1">
      <alignment horizontal="right" vertical="center"/>
      <protection/>
    </xf>
    <xf numFmtId="3" fontId="37" fillId="0" borderId="16" xfId="95" applyNumberFormat="1" applyFont="1" applyBorder="1" applyAlignment="1">
      <alignment horizontal="right" vertical="center"/>
      <protection/>
    </xf>
    <xf numFmtId="3" fontId="37" fillId="26" borderId="16" xfId="95" applyNumberFormat="1" applyFont="1" applyFill="1" applyBorder="1" applyAlignment="1">
      <alignment horizontal="right" vertical="center"/>
      <protection/>
    </xf>
    <xf numFmtId="3" fontId="51" fillId="0" borderId="16" xfId="95" applyNumberFormat="1" applyFont="1" applyBorder="1" applyAlignment="1">
      <alignment horizontal="right" vertical="center"/>
      <protection/>
    </xf>
    <xf numFmtId="3" fontId="51" fillId="26" borderId="16" xfId="95" applyNumberFormat="1" applyFont="1" applyFill="1" applyBorder="1" applyAlignment="1">
      <alignment horizontal="right" vertical="center"/>
      <protection/>
    </xf>
    <xf numFmtId="2" fontId="31" fillId="0" borderId="16" xfId="105" applyNumberFormat="1" applyFont="1" applyBorder="1" applyAlignment="1" quotePrefix="1">
      <alignment vertical="center" wrapText="1"/>
      <protection/>
    </xf>
    <xf numFmtId="49" fontId="7" fillId="13" borderId="16" xfId="0" applyNumberFormat="1" applyFont="1" applyFill="1" applyBorder="1" applyAlignment="1">
      <alignment horizontal="center" vertical="center" wrapText="1"/>
    </xf>
    <xf numFmtId="0" fontId="7" fillId="13" borderId="16" xfId="0" applyFont="1" applyFill="1" applyBorder="1" applyAlignment="1">
      <alignment horizontal="center" vertical="center" wrapText="1"/>
    </xf>
    <xf numFmtId="192" fontId="52" fillId="13" borderId="16" xfId="0" applyNumberFormat="1" applyFont="1" applyFill="1" applyBorder="1" applyAlignment="1">
      <alignment vertical="center"/>
    </xf>
    <xf numFmtId="192" fontId="7" fillId="13" borderId="16" xfId="0" applyNumberFormat="1" applyFont="1" applyFill="1" applyBorder="1" applyAlignment="1" applyProtection="1">
      <alignment vertical="center"/>
      <protection/>
    </xf>
    <xf numFmtId="0" fontId="36" fillId="0" borderId="0" xfId="0" applyNumberFormat="1" applyFont="1" applyFill="1" applyAlignment="1" applyProtection="1">
      <alignment/>
      <protection/>
    </xf>
    <xf numFmtId="0" fontId="36" fillId="0" borderId="16" xfId="0" applyFont="1" applyBorder="1" applyAlignment="1">
      <alignment horizontal="center" vertical="center" wrapText="1"/>
    </xf>
    <xf numFmtId="49" fontId="36" fillId="0" borderId="16" xfId="0" applyNumberFormat="1" applyFont="1" applyBorder="1" applyAlignment="1">
      <alignment horizontal="center" vertical="center" wrapText="1"/>
    </xf>
    <xf numFmtId="0" fontId="36" fillId="0" borderId="16" xfId="0" applyFont="1" applyBorder="1" applyAlignment="1">
      <alignment horizontal="justify" vertical="center" wrapText="1"/>
    </xf>
    <xf numFmtId="3" fontId="36" fillId="0" borderId="16" xfId="0" applyNumberFormat="1" applyFont="1" applyFill="1" applyBorder="1" applyAlignment="1" applyProtection="1">
      <alignment horizontal="center" vertical="center"/>
      <protection/>
    </xf>
    <xf numFmtId="3" fontId="78" fillId="0" borderId="16" xfId="0" applyNumberFormat="1" applyFont="1" applyBorder="1" applyAlignment="1">
      <alignment horizontal="center" vertical="center"/>
    </xf>
    <xf numFmtId="4" fontId="51" fillId="0" borderId="16" xfId="0" applyNumberFormat="1" applyFont="1" applyBorder="1" applyAlignment="1">
      <alignment/>
    </xf>
    <xf numFmtId="0" fontId="54" fillId="26" borderId="16" xfId="0" applyFont="1" applyFill="1" applyBorder="1" applyAlignment="1">
      <alignment horizontal="center" vertical="center" wrapText="1"/>
    </xf>
    <xf numFmtId="0" fontId="54" fillId="26" borderId="16" xfId="0" applyFont="1" applyFill="1" applyBorder="1" applyAlignment="1">
      <alignment vertical="center" wrapText="1"/>
    </xf>
    <xf numFmtId="3" fontId="51" fillId="13" borderId="16" xfId="95" applyNumberFormat="1" applyFont="1" applyFill="1" applyBorder="1" applyAlignment="1">
      <alignment horizontal="center" vertical="center" wrapText="1"/>
      <protection/>
    </xf>
    <xf numFmtId="0" fontId="23" fillId="0" borderId="16" xfId="0" applyFont="1" applyBorder="1" applyAlignment="1">
      <alignment horizontal="center" vertical="center" wrapText="1"/>
    </xf>
    <xf numFmtId="192" fontId="54" fillId="13" borderId="16" xfId="95" applyNumberFormat="1" applyFont="1" applyFill="1" applyBorder="1" applyAlignment="1">
      <alignment vertical="top" wrapText="1"/>
      <protection/>
    </xf>
    <xf numFmtId="2" fontId="23" fillId="13" borderId="16" xfId="0" applyNumberFormat="1" applyFont="1" applyFill="1" applyBorder="1" applyAlignment="1" quotePrefix="1">
      <alignment vertical="center" wrapText="1"/>
    </xf>
    <xf numFmtId="192" fontId="54" fillId="13" borderId="16" xfId="95" applyNumberFormat="1" applyFont="1" applyFill="1" applyBorder="1" applyAlignment="1">
      <alignment horizontal="center" vertical="center" wrapText="1"/>
      <protection/>
    </xf>
    <xf numFmtId="0" fontId="54" fillId="13" borderId="16" xfId="0" applyFont="1" applyFill="1" applyBorder="1" applyAlignment="1">
      <alignment horizontal="center" vertical="center" wrapText="1"/>
    </xf>
    <xf numFmtId="2" fontId="0" fillId="0" borderId="16" xfId="105" applyNumberFormat="1" applyFont="1" applyBorder="1" applyAlignment="1">
      <alignment horizontal="center" vertical="center" wrapText="1"/>
      <protection/>
    </xf>
    <xf numFmtId="2" fontId="51" fillId="0" borderId="16" xfId="0" applyNumberFormat="1" applyFont="1" applyBorder="1" applyAlignment="1">
      <alignment/>
    </xf>
    <xf numFmtId="0" fontId="0" fillId="0" borderId="1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80" fillId="0" borderId="0" xfId="0" applyNumberFormat="1" applyFont="1" applyFill="1" applyBorder="1" applyAlignment="1" applyProtection="1">
      <alignment horizontal="center" vertical="top" wrapText="1"/>
      <protection/>
    </xf>
    <xf numFmtId="0" fontId="52" fillId="0" borderId="0"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wrapText="1"/>
      <protection/>
    </xf>
    <xf numFmtId="0" fontId="22" fillId="0" borderId="0" xfId="0" applyFont="1" applyAlignment="1">
      <alignment horizontal="center" wrapText="1"/>
    </xf>
    <xf numFmtId="0" fontId="32" fillId="0" borderId="0" xfId="0" applyNumberFormat="1" applyFont="1" applyFill="1" applyAlignment="1" applyProtection="1">
      <alignment horizontal="center"/>
      <protection/>
    </xf>
    <xf numFmtId="0" fontId="32" fillId="0" borderId="0" xfId="0" applyFont="1" applyAlignment="1">
      <alignment horizontal="center"/>
    </xf>
    <xf numFmtId="2" fontId="30" fillId="26" borderId="16" xfId="0" applyNumberFormat="1" applyFont="1" applyFill="1" applyBorder="1" applyAlignment="1" quotePrefix="1">
      <alignment vertical="center" wrapText="1"/>
    </xf>
    <xf numFmtId="3" fontId="51" fillId="26" borderId="16" xfId="95" applyNumberFormat="1" applyFont="1" applyFill="1" applyBorder="1" applyAlignment="1">
      <alignment horizontal="center" vertical="center" wrapText="1"/>
      <protection/>
    </xf>
    <xf numFmtId="192" fontId="54" fillId="13" borderId="16" xfId="95" applyNumberFormat="1" applyFont="1" applyFill="1" applyBorder="1">
      <alignment vertical="top"/>
      <protection/>
    </xf>
    <xf numFmtId="3" fontId="54" fillId="13" borderId="20" xfId="95" applyNumberFormat="1" applyFont="1" applyFill="1" applyBorder="1" applyAlignment="1">
      <alignment horizontal="center" vertical="center"/>
      <protection/>
    </xf>
    <xf numFmtId="0" fontId="30" fillId="13" borderId="19" xfId="0" applyFont="1" applyFill="1" applyBorder="1" applyAlignment="1">
      <alignment horizontal="center" vertical="center"/>
    </xf>
    <xf numFmtId="0" fontId="35" fillId="0" borderId="0" xfId="0" applyNumberFormat="1" applyFont="1" applyFill="1" applyAlignment="1" applyProtection="1">
      <alignment horizontal="left" vertical="center" wrapText="1"/>
      <protection/>
    </xf>
    <xf numFmtId="0" fontId="35" fillId="0" borderId="0" xfId="0" applyNumberFormat="1" applyFont="1" applyFill="1" applyAlignment="1" applyProtection="1">
      <alignment horizontal="left" vertical="center" wrapText="1"/>
      <protection/>
    </xf>
    <xf numFmtId="0" fontId="79" fillId="0" borderId="0" xfId="0" applyNumberFormat="1" applyFont="1" applyFill="1" applyAlignment="1" applyProtection="1">
      <alignment horizontal="center" vertical="center" wrapText="1"/>
      <protection/>
    </xf>
    <xf numFmtId="0" fontId="79" fillId="0" borderId="0" xfId="0" applyFont="1" applyFill="1" applyAlignment="1">
      <alignment horizontal="center" vertical="center" wrapText="1"/>
    </xf>
    <xf numFmtId="0" fontId="51" fillId="0" borderId="16"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right" vertical="center"/>
      <protection/>
    </xf>
    <xf numFmtId="0" fontId="33" fillId="0" borderId="0" xfId="0" applyNumberFormat="1" applyFont="1" applyFill="1" applyAlignment="1" applyProtection="1">
      <alignment horizontal="left" vertical="center" wrapText="1"/>
      <protection/>
    </xf>
    <xf numFmtId="0" fontId="30" fillId="0" borderId="16" xfId="0" applyNumberFormat="1" applyFont="1" applyFill="1" applyBorder="1" applyAlignment="1" applyProtection="1">
      <alignment horizontal="center" vertical="center" wrapText="1"/>
      <protection/>
    </xf>
    <xf numFmtId="0" fontId="94"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protection/>
    </xf>
    <xf numFmtId="0" fontId="7" fillId="0" borderId="0" xfId="0" applyFont="1" applyAlignment="1">
      <alignment horizontal="center"/>
    </xf>
    <xf numFmtId="0" fontId="52" fillId="0" borderId="0" xfId="0" applyNumberFormat="1" applyFont="1" applyFill="1" applyAlignment="1" applyProtection="1">
      <alignment horizontal="center" vertical="center" wrapText="1"/>
      <protection/>
    </xf>
    <xf numFmtId="0" fontId="53" fillId="0" borderId="17" xfId="0" applyNumberFormat="1" applyFont="1" applyFill="1" applyBorder="1" applyAlignment="1" applyProtection="1">
      <alignment horizontal="center" vertical="center" wrapText="1"/>
      <protection/>
    </xf>
    <xf numFmtId="0" fontId="53" fillId="0" borderId="22" xfId="0" applyNumberFormat="1" applyFont="1" applyFill="1" applyBorder="1" applyAlignment="1" applyProtection="1">
      <alignment horizontal="center" vertical="center" wrapText="1"/>
      <protection/>
    </xf>
    <xf numFmtId="0" fontId="53" fillId="0" borderId="18"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72" fillId="0" borderId="0" xfId="0" applyFont="1" applyAlignment="1">
      <alignment vertical="center" wrapText="1"/>
    </xf>
    <xf numFmtId="0" fontId="35" fillId="0" borderId="0" xfId="0" applyNumberFormat="1" applyFont="1" applyFill="1" applyAlignment="1" applyProtection="1">
      <alignment horizontal="left" vertical="top" wrapText="1"/>
      <protection/>
    </xf>
    <xf numFmtId="0" fontId="76" fillId="0" borderId="17"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18" xfId="0" applyFont="1" applyBorder="1" applyAlignment="1">
      <alignment horizontal="center" vertical="center" wrapText="1"/>
    </xf>
    <xf numFmtId="0" fontId="51" fillId="26" borderId="13" xfId="0" applyFont="1" applyFill="1" applyBorder="1" applyAlignment="1">
      <alignment horizontal="center" vertical="center" wrapText="1"/>
    </xf>
    <xf numFmtId="0" fontId="51" fillId="26" borderId="23" xfId="0" applyFont="1" applyFill="1" applyBorder="1" applyAlignment="1">
      <alignment horizontal="center" vertical="center" wrapText="1"/>
    </xf>
    <xf numFmtId="0" fontId="51" fillId="26" borderId="15" xfId="0" applyFont="1" applyFill="1" applyBorder="1" applyAlignment="1">
      <alignment horizontal="center" vertical="center" wrapText="1"/>
    </xf>
    <xf numFmtId="0" fontId="51" fillId="26" borderId="24" xfId="0" applyFont="1" applyFill="1" applyBorder="1" applyAlignment="1">
      <alignment horizontal="center" vertical="center" wrapText="1"/>
    </xf>
    <xf numFmtId="0" fontId="51" fillId="26" borderId="20" xfId="0" applyFont="1" applyFill="1" applyBorder="1" applyAlignment="1">
      <alignment horizontal="center" vertical="center" wrapText="1"/>
    </xf>
    <xf numFmtId="0" fontId="51" fillId="26" borderId="21" xfId="0" applyFont="1" applyFill="1" applyBorder="1" applyAlignment="1">
      <alignment horizontal="center" vertical="center" wrapText="1"/>
    </xf>
    <xf numFmtId="0" fontId="51" fillId="26" borderId="19" xfId="0"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9" xfId="0" applyFont="1" applyBorder="1" applyAlignment="1">
      <alignment horizontal="center" vertical="center" wrapText="1"/>
    </xf>
    <xf numFmtId="0" fontId="51" fillId="26" borderId="17" xfId="0" applyFont="1" applyFill="1" applyBorder="1" applyAlignment="1">
      <alignment horizontal="center" vertical="center" wrapText="1"/>
    </xf>
    <xf numFmtId="0" fontId="51" fillId="26" borderId="22" xfId="0" applyFont="1" applyFill="1" applyBorder="1" applyAlignment="1">
      <alignment horizontal="center" vertical="center" wrapText="1"/>
    </xf>
    <xf numFmtId="0" fontId="51" fillId="26" borderId="18" xfId="0" applyFont="1" applyFill="1" applyBorder="1" applyAlignment="1">
      <alignment horizontal="center" vertical="center" wrapText="1"/>
    </xf>
    <xf numFmtId="0" fontId="39" fillId="26" borderId="17" xfId="0" applyFont="1" applyFill="1" applyBorder="1" applyAlignment="1">
      <alignment horizontal="center" vertical="center" wrapText="1"/>
    </xf>
    <xf numFmtId="0" fontId="39" fillId="26" borderId="22" xfId="0" applyFont="1" applyFill="1" applyBorder="1" applyAlignment="1">
      <alignment horizontal="center" vertical="center" wrapText="1"/>
    </xf>
    <xf numFmtId="0" fontId="39" fillId="26" borderId="18" xfId="0" applyFont="1" applyFill="1" applyBorder="1" applyAlignment="1">
      <alignment horizontal="center" vertical="center" wrapText="1"/>
    </xf>
    <xf numFmtId="2" fontId="75" fillId="0" borderId="17" xfId="0" applyNumberFormat="1" applyFont="1" applyBorder="1" applyAlignment="1">
      <alignment horizontal="center" vertical="center" wrapText="1"/>
    </xf>
    <xf numFmtId="2" fontId="75" fillId="0" borderId="18" xfId="0" applyNumberFormat="1" applyFont="1" applyBorder="1" applyAlignment="1">
      <alignment horizontal="center" vertical="center" wrapText="1"/>
    </xf>
    <xf numFmtId="0" fontId="75"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3" fontId="54" fillId="0" borderId="20" xfId="95" applyNumberFormat="1" applyFont="1" applyBorder="1" applyAlignment="1">
      <alignment horizontal="center" vertical="center"/>
      <protection/>
    </xf>
    <xf numFmtId="0" fontId="0" fillId="0" borderId="19" xfId="0" applyBorder="1" applyAlignment="1">
      <alignment horizontal="center" vertical="center"/>
    </xf>
    <xf numFmtId="3" fontId="51" fillId="13" borderId="20" xfId="95" applyNumberFormat="1" applyFont="1" applyFill="1" applyBorder="1" applyAlignment="1">
      <alignment horizontal="center" vertical="center"/>
      <protection/>
    </xf>
    <xf numFmtId="0" fontId="22" fillId="0" borderId="19" xfId="0" applyFont="1" applyBorder="1" applyAlignment="1">
      <alignment horizontal="center" vertical="center"/>
    </xf>
    <xf numFmtId="0" fontId="30" fillId="0" borderId="19" xfId="0" applyFont="1" applyBorder="1" applyAlignment="1">
      <alignment horizontal="center" vertical="center"/>
    </xf>
    <xf numFmtId="3" fontId="39" fillId="0" borderId="20" xfId="95" applyNumberFormat="1" applyFont="1" applyBorder="1" applyAlignment="1">
      <alignment horizontal="center" vertical="top"/>
      <protection/>
    </xf>
    <xf numFmtId="0" fontId="0" fillId="0" borderId="19" xfId="0" applyBorder="1" applyAlignment="1">
      <alignment horizontal="center" vertical="top"/>
    </xf>
    <xf numFmtId="0" fontId="30" fillId="0" borderId="0" xfId="0" applyNumberFormat="1" applyFont="1" applyFill="1" applyAlignment="1" applyProtection="1">
      <alignment horizontal="left" vertical="top"/>
      <protection/>
    </xf>
    <xf numFmtId="0" fontId="23" fillId="0" borderId="19"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xf>
    <xf numFmtId="0" fontId="22" fillId="0" borderId="0" xfId="0" applyFont="1" applyAlignment="1">
      <alignment/>
    </xf>
    <xf numFmtId="3" fontId="54" fillId="0" borderId="20" xfId="95" applyNumberFormat="1" applyFont="1" applyBorder="1" applyAlignment="1">
      <alignment horizontal="center" vertical="center"/>
      <protection/>
    </xf>
    <xf numFmtId="3" fontId="30" fillId="13" borderId="20" xfId="0" applyNumberFormat="1" applyFont="1" applyFill="1" applyBorder="1" applyAlignment="1" applyProtection="1">
      <alignment horizontal="center" vertical="center"/>
      <protection/>
    </xf>
    <xf numFmtId="3" fontId="51" fillId="13" borderId="20" xfId="95" applyNumberFormat="1" applyFont="1" applyFill="1" applyBorder="1" applyAlignment="1">
      <alignment horizontal="center" vertical="center"/>
      <protection/>
    </xf>
    <xf numFmtId="0" fontId="22" fillId="13" borderId="19" xfId="0" applyFont="1" applyFill="1" applyBorder="1" applyAlignment="1">
      <alignment horizontal="center" vertical="center"/>
    </xf>
    <xf numFmtId="0" fontId="0" fillId="0" borderId="0" xfId="0" applyFont="1" applyAlignment="1">
      <alignment horizontal="left" vertical="center" wrapText="1"/>
    </xf>
    <xf numFmtId="0" fontId="22" fillId="13" borderId="19" xfId="0" applyFont="1" applyFill="1" applyBorder="1" applyAlignment="1">
      <alignment horizontal="center" vertical="center"/>
    </xf>
    <xf numFmtId="3" fontId="51" fillId="26" borderId="20" xfId="95" applyNumberFormat="1" applyFont="1" applyFill="1" applyBorder="1" applyAlignment="1">
      <alignment horizontal="center" vertical="center"/>
      <protection/>
    </xf>
    <xf numFmtId="0" fontId="22" fillId="26" borderId="19" xfId="0" applyFont="1" applyFill="1" applyBorder="1" applyAlignment="1">
      <alignment horizontal="center" vertical="center"/>
    </xf>
    <xf numFmtId="3" fontId="52" fillId="4" borderId="20" xfId="0" applyNumberFormat="1" applyFont="1" applyFill="1" applyBorder="1" applyAlignment="1">
      <alignment horizontal="center" vertical="center"/>
    </xf>
    <xf numFmtId="0" fontId="30" fillId="0" borderId="0" xfId="0" applyNumberFormat="1" applyFont="1" applyFill="1" applyAlignment="1" applyProtection="1">
      <alignment horizontal="left" vertical="top"/>
      <protection/>
    </xf>
    <xf numFmtId="0" fontId="32" fillId="0" borderId="0" xfId="0" applyNumberFormat="1" applyFont="1" applyFill="1" applyAlignment="1" applyProtection="1">
      <alignment horizontal="center" wrapText="1"/>
      <protection/>
    </xf>
    <xf numFmtId="0" fontId="32" fillId="0" borderId="0" xfId="0" applyFont="1" applyAlignment="1">
      <alignment horizontal="center" wrapText="1"/>
    </xf>
    <xf numFmtId="0" fontId="52" fillId="0" borderId="20" xfId="0" applyNumberFormat="1" applyFont="1" applyFill="1" applyBorder="1" applyAlignment="1" applyProtection="1">
      <alignment horizontal="center" vertical="top" wrapText="1"/>
      <protection/>
    </xf>
    <xf numFmtId="0" fontId="39" fillId="0" borderId="19" xfId="0" applyFont="1" applyBorder="1" applyAlignment="1">
      <alignment wrapText="1"/>
    </xf>
    <xf numFmtId="0" fontId="51" fillId="0" borderId="16" xfId="0" applyNumberFormat="1" applyFont="1" applyFill="1" applyBorder="1" applyAlignment="1" applyProtection="1">
      <alignment vertical="center" wrapText="1"/>
      <protection/>
    </xf>
    <xf numFmtId="0" fontId="39" fillId="0" borderId="16" xfId="0" applyFont="1" applyBorder="1" applyAlignment="1">
      <alignment/>
    </xf>
    <xf numFmtId="0" fontId="37" fillId="0" borderId="16" xfId="0" applyFont="1" applyBorder="1" applyAlignment="1">
      <alignment horizontal="center" vertical="center" wrapText="1"/>
    </xf>
    <xf numFmtId="0" fontId="39" fillId="0" borderId="16" xfId="0" applyFont="1" applyBorder="1" applyAlignment="1">
      <alignment horizontal="center"/>
    </xf>
    <xf numFmtId="0" fontId="38" fillId="0" borderId="16" xfId="0" applyNumberFormat="1" applyFont="1" applyFill="1" applyBorder="1" applyAlignment="1" applyProtection="1">
      <alignment horizontal="center" vertical="center" wrapText="1"/>
      <protection/>
    </xf>
    <xf numFmtId="0" fontId="37" fillId="0" borderId="17" xfId="0" applyFont="1" applyBorder="1" applyAlignment="1">
      <alignment horizontal="center" vertical="center" wrapText="1"/>
    </xf>
    <xf numFmtId="0" fontId="39" fillId="0" borderId="18" xfId="0" applyFont="1" applyBorder="1" applyAlignment="1">
      <alignment horizontal="center"/>
    </xf>
    <xf numFmtId="0" fontId="38" fillId="0" borderId="23" xfId="0" applyNumberFormat="1" applyFont="1" applyFill="1" applyBorder="1" applyAlignment="1" applyProtection="1">
      <alignment horizontal="center" vertical="center" wrapText="1"/>
      <protection/>
    </xf>
    <xf numFmtId="0" fontId="39" fillId="0" borderId="24" xfId="0" applyFont="1" applyBorder="1" applyAlignment="1">
      <alignment horizontal="center"/>
    </xf>
    <xf numFmtId="0" fontId="33" fillId="0" borderId="0" xfId="0" applyFont="1" applyAlignment="1">
      <alignment horizontal="justify"/>
    </xf>
    <xf numFmtId="0" fontId="33" fillId="0" borderId="0" xfId="0" applyFont="1" applyAlignment="1">
      <alignment/>
    </xf>
    <xf numFmtId="0" fontId="33" fillId="0" borderId="0" xfId="0" applyFont="1" applyBorder="1" applyAlignment="1">
      <alignment/>
    </xf>
    <xf numFmtId="0" fontId="54" fillId="0" borderId="0" xfId="0" applyFont="1" applyAlignment="1">
      <alignment horizontal="center"/>
    </xf>
    <xf numFmtId="0" fontId="54" fillId="0" borderId="0" xfId="0" applyFont="1" applyAlignment="1">
      <alignment/>
    </xf>
    <xf numFmtId="0" fontId="24" fillId="0" borderId="0" xfId="0" applyFont="1" applyAlignment="1">
      <alignment/>
    </xf>
    <xf numFmtId="0" fontId="33" fillId="0" borderId="0" xfId="0" applyFont="1" applyAlignment="1">
      <alignment horizontal="center"/>
    </xf>
    <xf numFmtId="0" fontId="66" fillId="0" borderId="0" xfId="0" applyFont="1" applyBorder="1" applyAlignment="1">
      <alignment horizontal="center"/>
    </xf>
    <xf numFmtId="0" fontId="30" fillId="0" borderId="0" xfId="0" applyFont="1" applyAlignment="1">
      <alignment horizontal="center"/>
    </xf>
    <xf numFmtId="0" fontId="33" fillId="0" borderId="0" xfId="0" applyFont="1" applyAlignment="1">
      <alignment wrapText="1"/>
    </xf>
    <xf numFmtId="0" fontId="30" fillId="0" borderId="0" xfId="0" applyFont="1" applyAlignment="1">
      <alignment horizontal="center" wrapText="1"/>
    </xf>
    <xf numFmtId="0" fontId="24" fillId="0" borderId="0" xfId="0" applyFont="1" applyAlignment="1">
      <alignment wrapText="1"/>
    </xf>
    <xf numFmtId="1" fontId="33" fillId="0" borderId="20" xfId="0" applyNumberFormat="1" applyFont="1" applyBorder="1" applyAlignment="1">
      <alignment/>
    </xf>
    <xf numFmtId="0" fontId="24" fillId="0" borderId="19" xfId="0" applyFont="1" applyBorder="1" applyAlignment="1">
      <alignment/>
    </xf>
    <xf numFmtId="3" fontId="33" fillId="0" borderId="16" xfId="0" applyNumberFormat="1" applyFont="1" applyBorder="1" applyAlignment="1">
      <alignment/>
    </xf>
    <xf numFmtId="3" fontId="24" fillId="0" borderId="16" xfId="0" applyNumberFormat="1" applyFont="1" applyBorder="1" applyAlignment="1">
      <alignment/>
    </xf>
    <xf numFmtId="0" fontId="33" fillId="0" borderId="0" xfId="0" applyFont="1" applyFill="1" applyBorder="1" applyAlignment="1">
      <alignment wrapText="1"/>
    </xf>
    <xf numFmtId="0" fontId="39" fillId="0" borderId="0" xfId="0" applyNumberFormat="1" applyFont="1" applyFill="1" applyAlignment="1" applyProtection="1">
      <alignment horizontal="left" vertical="center" wrapText="1"/>
      <protection/>
    </xf>
    <xf numFmtId="0" fontId="39" fillId="0" borderId="0" xfId="0" applyFont="1" applyAlignment="1">
      <alignment/>
    </xf>
    <xf numFmtId="0" fontId="51" fillId="0" borderId="0" xfId="0" applyFont="1" applyAlignment="1">
      <alignment horizontal="center"/>
    </xf>
    <xf numFmtId="0" fontId="54" fillId="0" borderId="0" xfId="0" applyFont="1" applyAlignment="1">
      <alignment/>
    </xf>
    <xf numFmtId="3" fontId="33" fillId="0" borderId="20" xfId="0" applyNumberFormat="1" applyFont="1" applyBorder="1" applyAlignment="1">
      <alignment/>
    </xf>
    <xf numFmtId="3" fontId="24" fillId="0" borderId="19" xfId="0" applyNumberFormat="1" applyFont="1" applyBorder="1" applyAlignment="1">
      <alignment/>
    </xf>
    <xf numFmtId="0" fontId="33" fillId="0" borderId="0" xfId="0" applyFont="1" applyAlignment="1">
      <alignment horizontal="center"/>
    </xf>
    <xf numFmtId="0" fontId="33" fillId="0" borderId="17" xfId="0" applyFont="1" applyBorder="1" applyAlignment="1">
      <alignment horizontal="center" vertical="center" wrapText="1"/>
    </xf>
    <xf numFmtId="0" fontId="33" fillId="0" borderId="18" xfId="0" applyFont="1" applyBorder="1" applyAlignment="1">
      <alignment horizontal="center" vertical="center"/>
    </xf>
    <xf numFmtId="0" fontId="33" fillId="0" borderId="16" xfId="0" applyFont="1" applyBorder="1" applyAlignment="1">
      <alignment horizontal="center" vertical="center"/>
    </xf>
    <xf numFmtId="0" fontId="33" fillId="0" borderId="16" xfId="0" applyFont="1" applyBorder="1" applyAlignment="1">
      <alignment horizontal="center" vertical="center" wrapText="1"/>
    </xf>
    <xf numFmtId="0" fontId="24" fillId="0" borderId="16"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24" fillId="0" borderId="21" xfId="0" applyFont="1" applyBorder="1" applyAlignment="1">
      <alignment horizontal="center" vertical="center"/>
    </xf>
    <xf numFmtId="0" fontId="24" fillId="0" borderId="19" xfId="0" applyFont="1" applyBorder="1" applyAlignment="1">
      <alignment horizontal="center" vertical="center"/>
    </xf>
    <xf numFmtId="3" fontId="31" fillId="13" borderId="20" xfId="0" applyNumberFormat="1" applyFont="1" applyFill="1" applyBorder="1" applyAlignment="1">
      <alignmen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дод.3"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S80"/>
  <sheetViews>
    <sheetView showGridLines="0" showZeros="0" zoomScaleSheetLayoutView="75" zoomScalePageLayoutView="0" workbookViewId="0" topLeftCell="A47">
      <selection activeCell="B6" sqref="B6:B7"/>
    </sheetView>
  </sheetViews>
  <sheetFormatPr defaultColWidth="9.16015625" defaultRowHeight="12.75"/>
  <cols>
    <col min="1" max="1" width="11.83203125" style="2" customWidth="1"/>
    <col min="2" max="2" width="66" style="2" customWidth="1"/>
    <col min="3" max="3" width="15" style="2" customWidth="1"/>
    <col min="4" max="4" width="15.16015625" style="2" customWidth="1"/>
    <col min="5" max="5" width="14.16015625" style="2" customWidth="1"/>
    <col min="6" max="6" width="13.5" style="2" customWidth="1"/>
    <col min="7" max="12" width="9.16015625" style="2" customWidth="1"/>
    <col min="13" max="244" width="9.16015625" style="27" customWidth="1"/>
    <col min="245" max="253" width="9.16015625" style="2" customWidth="1"/>
    <col min="254" max="16384" width="9.16015625" style="27" customWidth="1"/>
  </cols>
  <sheetData>
    <row r="1" spans="1:253" s="31" customFormat="1" ht="15">
      <c r="A1" s="30"/>
      <c r="B1" s="30"/>
      <c r="C1" s="30"/>
      <c r="D1" s="30"/>
      <c r="E1" s="30"/>
      <c r="F1" s="30"/>
      <c r="G1" s="30"/>
      <c r="H1" s="30"/>
      <c r="I1" s="30"/>
      <c r="J1" s="30"/>
      <c r="K1" s="30"/>
      <c r="L1" s="30"/>
      <c r="IK1" s="30"/>
      <c r="IL1" s="30"/>
      <c r="IM1" s="30"/>
      <c r="IN1" s="30"/>
      <c r="IO1" s="30"/>
      <c r="IP1" s="30"/>
      <c r="IQ1" s="30"/>
      <c r="IR1" s="30"/>
      <c r="IS1" s="30"/>
    </row>
    <row r="3" spans="1:13" ht="68.25" customHeight="1">
      <c r="A3" s="176"/>
      <c r="B3" s="176"/>
      <c r="C3" s="557" t="s">
        <v>532</v>
      </c>
      <c r="D3" s="558"/>
      <c r="E3" s="558"/>
      <c r="F3" s="558"/>
      <c r="M3" s="2"/>
    </row>
    <row r="4" spans="1:6" ht="79.5" customHeight="1">
      <c r="A4" s="559" t="s">
        <v>543</v>
      </c>
      <c r="B4" s="560"/>
      <c r="C4" s="560"/>
      <c r="D4" s="560"/>
      <c r="E4" s="560"/>
      <c r="F4" s="176"/>
    </row>
    <row r="5" spans="1:6" ht="6" customHeight="1">
      <c r="A5" s="176"/>
      <c r="B5" s="331"/>
      <c r="C5" s="331"/>
      <c r="D5" s="331"/>
      <c r="E5" s="331"/>
      <c r="F5" s="299" t="s">
        <v>671</v>
      </c>
    </row>
    <row r="6" spans="1:6" ht="25.5" customHeight="1">
      <c r="A6" s="561" t="s">
        <v>611</v>
      </c>
      <c r="B6" s="561" t="s">
        <v>612</v>
      </c>
      <c r="C6" s="561" t="s">
        <v>632</v>
      </c>
      <c r="D6" s="561" t="s">
        <v>629</v>
      </c>
      <c r="E6" s="561" t="s">
        <v>630</v>
      </c>
      <c r="F6" s="561"/>
    </row>
    <row r="7" spans="1:6" ht="38.25" customHeight="1">
      <c r="A7" s="561"/>
      <c r="B7" s="561"/>
      <c r="C7" s="561"/>
      <c r="D7" s="561"/>
      <c r="E7" s="332" t="s">
        <v>632</v>
      </c>
      <c r="F7" s="302" t="s">
        <v>640</v>
      </c>
    </row>
    <row r="8" spans="1:253" s="33" customFormat="1" ht="23.25" customHeight="1">
      <c r="A8" s="333">
        <v>10000000</v>
      </c>
      <c r="B8" s="334" t="s">
        <v>614</v>
      </c>
      <c r="C8" s="348">
        <f>D8+E8</f>
        <v>21950000</v>
      </c>
      <c r="D8" s="335">
        <f>D9+D15</f>
        <v>21950000</v>
      </c>
      <c r="E8" s="336"/>
      <c r="F8" s="336"/>
      <c r="G8" s="32"/>
      <c r="H8" s="32"/>
      <c r="I8" s="32"/>
      <c r="J8" s="32"/>
      <c r="K8" s="32"/>
      <c r="L8" s="32"/>
      <c r="IK8" s="32"/>
      <c r="IL8" s="32"/>
      <c r="IM8" s="32"/>
      <c r="IN8" s="32"/>
      <c r="IO8" s="32"/>
      <c r="IP8" s="32"/>
      <c r="IQ8" s="32"/>
      <c r="IR8" s="32"/>
      <c r="IS8" s="32"/>
    </row>
    <row r="9" spans="1:253" s="40" customFormat="1" ht="24" customHeight="1">
      <c r="A9" s="337">
        <v>11000000</v>
      </c>
      <c r="B9" s="399" t="s">
        <v>615</v>
      </c>
      <c r="C9" s="344">
        <f>D9+E9</f>
        <v>19450000</v>
      </c>
      <c r="D9" s="339">
        <f>D10+D11</f>
        <v>19450000</v>
      </c>
      <c r="E9" s="340"/>
      <c r="F9" s="340"/>
      <c r="G9" s="39"/>
      <c r="H9" s="39"/>
      <c r="I9" s="39"/>
      <c r="J9" s="39"/>
      <c r="K9" s="39"/>
      <c r="L9" s="39"/>
      <c r="IK9" s="39"/>
      <c r="IL9" s="39"/>
      <c r="IM9" s="39"/>
      <c r="IN9" s="39"/>
      <c r="IO9" s="39"/>
      <c r="IP9" s="39"/>
      <c r="IQ9" s="39"/>
      <c r="IR9" s="39"/>
      <c r="IS9" s="39"/>
    </row>
    <row r="10" spans="1:6" s="38" customFormat="1" ht="16.5" customHeight="1">
      <c r="A10" s="304">
        <v>11010000</v>
      </c>
      <c r="B10" s="399" t="s">
        <v>491</v>
      </c>
      <c r="C10" s="342">
        <v>19450000</v>
      </c>
      <c r="D10" s="342">
        <v>19450000</v>
      </c>
      <c r="E10" s="343"/>
      <c r="F10" s="343"/>
    </row>
    <row r="11" spans="1:6" s="39" customFormat="1" ht="30.75" customHeight="1" hidden="1">
      <c r="A11" s="337">
        <v>11020200</v>
      </c>
      <c r="B11" s="338" t="s">
        <v>29</v>
      </c>
      <c r="C11" s="344"/>
      <c r="D11" s="344"/>
      <c r="E11" s="345"/>
      <c r="F11" s="345"/>
    </row>
    <row r="12" spans="1:253" s="40" customFormat="1" ht="20.25" customHeight="1" hidden="1">
      <c r="A12" s="304"/>
      <c r="B12" s="341"/>
      <c r="C12" s="343"/>
      <c r="D12" s="346"/>
      <c r="E12" s="346"/>
      <c r="F12" s="346"/>
      <c r="G12" s="39"/>
      <c r="H12" s="39"/>
      <c r="I12" s="39"/>
      <c r="J12" s="39"/>
      <c r="K12" s="39"/>
      <c r="L12" s="39"/>
      <c r="IK12" s="39"/>
      <c r="IL12" s="39"/>
      <c r="IM12" s="39"/>
      <c r="IN12" s="39"/>
      <c r="IO12" s="39"/>
      <c r="IP12" s="39"/>
      <c r="IQ12" s="39"/>
      <c r="IR12" s="39"/>
      <c r="IS12" s="39"/>
    </row>
    <row r="13" spans="1:253" s="40" customFormat="1" ht="20.25" customHeight="1" hidden="1">
      <c r="A13" s="337">
        <v>12000000</v>
      </c>
      <c r="B13" s="338" t="s">
        <v>643</v>
      </c>
      <c r="C13" s="345"/>
      <c r="D13" s="340"/>
      <c r="E13" s="340"/>
      <c r="F13" s="340"/>
      <c r="G13" s="39"/>
      <c r="H13" s="39"/>
      <c r="I13" s="39"/>
      <c r="J13" s="39"/>
      <c r="K13" s="39"/>
      <c r="L13" s="39"/>
      <c r="IK13" s="39"/>
      <c r="IL13" s="39"/>
      <c r="IM13" s="39"/>
      <c r="IN13" s="39"/>
      <c r="IO13" s="39"/>
      <c r="IP13" s="39"/>
      <c r="IQ13" s="39"/>
      <c r="IR13" s="39"/>
      <c r="IS13" s="39"/>
    </row>
    <row r="14" spans="1:253" s="40" customFormat="1" ht="20.25" customHeight="1" hidden="1">
      <c r="A14" s="304" t="s">
        <v>641</v>
      </c>
      <c r="B14" s="341" t="s">
        <v>641</v>
      </c>
      <c r="C14" s="343"/>
      <c r="D14" s="346"/>
      <c r="E14" s="346"/>
      <c r="F14" s="346"/>
      <c r="G14" s="39"/>
      <c r="H14" s="39"/>
      <c r="I14" s="39"/>
      <c r="J14" s="39"/>
      <c r="K14" s="39"/>
      <c r="L14" s="39"/>
      <c r="IK14" s="39"/>
      <c r="IL14" s="39"/>
      <c r="IM14" s="39"/>
      <c r="IN14" s="39"/>
      <c r="IO14" s="39"/>
      <c r="IP14" s="39"/>
      <c r="IQ14" s="39"/>
      <c r="IR14" s="39"/>
      <c r="IS14" s="39"/>
    </row>
    <row r="15" spans="1:253" s="40" customFormat="1" ht="21.75" customHeight="1">
      <c r="A15" s="337">
        <v>13000000</v>
      </c>
      <c r="B15" s="338" t="s">
        <v>437</v>
      </c>
      <c r="C15" s="344">
        <f>D15+E15</f>
        <v>2500000</v>
      </c>
      <c r="D15" s="339">
        <f>D16</f>
        <v>2500000</v>
      </c>
      <c r="E15" s="340"/>
      <c r="F15" s="340"/>
      <c r="G15" s="39"/>
      <c r="H15" s="39"/>
      <c r="I15" s="39"/>
      <c r="J15" s="39"/>
      <c r="K15" s="39"/>
      <c r="L15" s="39"/>
      <c r="IK15" s="39"/>
      <c r="IL15" s="39"/>
      <c r="IM15" s="39"/>
      <c r="IN15" s="39"/>
      <c r="IO15" s="39"/>
      <c r="IP15" s="39"/>
      <c r="IQ15" s="39"/>
      <c r="IR15" s="39"/>
      <c r="IS15" s="39"/>
    </row>
    <row r="16" spans="1:253" s="40" customFormat="1" ht="28.5" customHeight="1">
      <c r="A16" s="304">
        <v>13010100</v>
      </c>
      <c r="B16" s="338" t="s">
        <v>436</v>
      </c>
      <c r="C16" s="344">
        <v>2500000</v>
      </c>
      <c r="D16" s="339">
        <v>2500000</v>
      </c>
      <c r="E16" s="346"/>
      <c r="F16" s="346"/>
      <c r="G16" s="39"/>
      <c r="H16" s="39"/>
      <c r="I16" s="39"/>
      <c r="J16" s="39"/>
      <c r="K16" s="39"/>
      <c r="L16" s="39"/>
      <c r="IK16" s="39"/>
      <c r="IL16" s="39"/>
      <c r="IM16" s="39"/>
      <c r="IN16" s="39"/>
      <c r="IO16" s="39"/>
      <c r="IP16" s="39"/>
      <c r="IQ16" s="39"/>
      <c r="IR16" s="39"/>
      <c r="IS16" s="39"/>
    </row>
    <row r="17" spans="1:253" s="40" customFormat="1" ht="20.25" customHeight="1" hidden="1">
      <c r="A17" s="337">
        <v>14000000</v>
      </c>
      <c r="B17" s="338" t="s">
        <v>623</v>
      </c>
      <c r="C17" s="345"/>
      <c r="D17" s="340"/>
      <c r="E17" s="340"/>
      <c r="F17" s="340"/>
      <c r="G17" s="39"/>
      <c r="H17" s="39"/>
      <c r="I17" s="39"/>
      <c r="J17" s="39"/>
      <c r="K17" s="39"/>
      <c r="L17" s="39"/>
      <c r="IK17" s="39"/>
      <c r="IL17" s="39"/>
      <c r="IM17" s="39"/>
      <c r="IN17" s="39"/>
      <c r="IO17" s="39"/>
      <c r="IP17" s="39"/>
      <c r="IQ17" s="39"/>
      <c r="IR17" s="39"/>
      <c r="IS17" s="39"/>
    </row>
    <row r="18" spans="1:253" s="40" customFormat="1" ht="20.25" customHeight="1" hidden="1">
      <c r="A18" s="304" t="s">
        <v>641</v>
      </c>
      <c r="B18" s="341" t="s">
        <v>641</v>
      </c>
      <c r="C18" s="343"/>
      <c r="D18" s="346"/>
      <c r="E18" s="346"/>
      <c r="F18" s="346"/>
      <c r="G18" s="39"/>
      <c r="H18" s="39"/>
      <c r="I18" s="39"/>
      <c r="J18" s="39"/>
      <c r="K18" s="39"/>
      <c r="L18" s="39"/>
      <c r="IK18" s="39"/>
      <c r="IL18" s="39"/>
      <c r="IM18" s="39"/>
      <c r="IN18" s="39"/>
      <c r="IO18" s="39"/>
      <c r="IP18" s="39"/>
      <c r="IQ18" s="39"/>
      <c r="IR18" s="39"/>
      <c r="IS18" s="39"/>
    </row>
    <row r="19" spans="1:253" s="40" customFormat="1" ht="29.25" customHeight="1" hidden="1">
      <c r="A19" s="337">
        <v>15000000</v>
      </c>
      <c r="B19" s="338" t="s">
        <v>644</v>
      </c>
      <c r="C19" s="345"/>
      <c r="D19" s="340"/>
      <c r="E19" s="340"/>
      <c r="F19" s="340"/>
      <c r="G19" s="39"/>
      <c r="H19" s="39"/>
      <c r="I19" s="39"/>
      <c r="J19" s="39"/>
      <c r="K19" s="39"/>
      <c r="L19" s="39"/>
      <c r="IK19" s="39"/>
      <c r="IL19" s="39"/>
      <c r="IM19" s="39"/>
      <c r="IN19" s="39"/>
      <c r="IO19" s="39"/>
      <c r="IP19" s="39"/>
      <c r="IQ19" s="39"/>
      <c r="IR19" s="39"/>
      <c r="IS19" s="39"/>
    </row>
    <row r="20" spans="1:253" s="40" customFormat="1" ht="20.25" customHeight="1" hidden="1">
      <c r="A20" s="304" t="s">
        <v>641</v>
      </c>
      <c r="B20" s="341" t="s">
        <v>641</v>
      </c>
      <c r="C20" s="343"/>
      <c r="D20" s="346"/>
      <c r="E20" s="346"/>
      <c r="F20" s="346"/>
      <c r="G20" s="39"/>
      <c r="H20" s="39"/>
      <c r="I20" s="39"/>
      <c r="J20" s="39"/>
      <c r="K20" s="39"/>
      <c r="L20" s="39"/>
      <c r="IK20" s="39"/>
      <c r="IL20" s="39"/>
      <c r="IM20" s="39"/>
      <c r="IN20" s="39"/>
      <c r="IO20" s="39"/>
      <c r="IP20" s="39"/>
      <c r="IQ20" s="39"/>
      <c r="IR20" s="39"/>
      <c r="IS20" s="39"/>
    </row>
    <row r="21" spans="1:253" s="40" customFormat="1" ht="29.25" customHeight="1" hidden="1">
      <c r="A21" s="337">
        <v>16000000</v>
      </c>
      <c r="B21" s="338" t="s">
        <v>645</v>
      </c>
      <c r="C21" s="345"/>
      <c r="D21" s="340"/>
      <c r="E21" s="340"/>
      <c r="F21" s="340"/>
      <c r="G21" s="39"/>
      <c r="H21" s="39"/>
      <c r="I21" s="39"/>
      <c r="J21" s="39"/>
      <c r="K21" s="39"/>
      <c r="L21" s="39"/>
      <c r="IK21" s="39"/>
      <c r="IL21" s="39"/>
      <c r="IM21" s="39"/>
      <c r="IN21" s="39"/>
      <c r="IO21" s="39"/>
      <c r="IP21" s="39"/>
      <c r="IQ21" s="39"/>
      <c r="IR21" s="39"/>
      <c r="IS21" s="39"/>
    </row>
    <row r="22" spans="1:253" s="40" customFormat="1" ht="20.25" customHeight="1" hidden="1">
      <c r="A22" s="304" t="s">
        <v>641</v>
      </c>
      <c r="B22" s="341" t="s">
        <v>641</v>
      </c>
      <c r="C22" s="343"/>
      <c r="D22" s="346"/>
      <c r="E22" s="346"/>
      <c r="F22" s="346"/>
      <c r="G22" s="39"/>
      <c r="H22" s="39"/>
      <c r="I22" s="39"/>
      <c r="J22" s="39"/>
      <c r="K22" s="39"/>
      <c r="L22" s="39"/>
      <c r="IK22" s="39"/>
      <c r="IL22" s="39"/>
      <c r="IM22" s="39"/>
      <c r="IN22" s="39"/>
      <c r="IO22" s="39"/>
      <c r="IP22" s="39"/>
      <c r="IQ22" s="39"/>
      <c r="IR22" s="39"/>
      <c r="IS22" s="39"/>
    </row>
    <row r="23" spans="1:253" s="40" customFormat="1" ht="28.5" customHeight="1" hidden="1">
      <c r="A23" s="337">
        <v>17000000</v>
      </c>
      <c r="B23" s="338" t="s">
        <v>624</v>
      </c>
      <c r="C23" s="345"/>
      <c r="D23" s="340"/>
      <c r="E23" s="340"/>
      <c r="F23" s="340"/>
      <c r="G23" s="39"/>
      <c r="H23" s="39"/>
      <c r="I23" s="39"/>
      <c r="J23" s="39"/>
      <c r="K23" s="39"/>
      <c r="L23" s="39"/>
      <c r="IK23" s="39"/>
      <c r="IL23" s="39"/>
      <c r="IM23" s="39"/>
      <c r="IN23" s="39"/>
      <c r="IO23" s="39"/>
      <c r="IP23" s="39"/>
      <c r="IQ23" s="39"/>
      <c r="IR23" s="39"/>
      <c r="IS23" s="39"/>
    </row>
    <row r="24" spans="1:253" s="40" customFormat="1" ht="20.25" customHeight="1" hidden="1">
      <c r="A24" s="304" t="s">
        <v>641</v>
      </c>
      <c r="B24" s="341" t="s">
        <v>641</v>
      </c>
      <c r="C24" s="343"/>
      <c r="D24" s="346"/>
      <c r="E24" s="346"/>
      <c r="F24" s="346"/>
      <c r="G24" s="39"/>
      <c r="H24" s="39"/>
      <c r="I24" s="39"/>
      <c r="J24" s="39"/>
      <c r="K24" s="39"/>
      <c r="L24" s="39"/>
      <c r="IK24" s="39"/>
      <c r="IL24" s="39"/>
      <c r="IM24" s="39"/>
      <c r="IN24" s="39"/>
      <c r="IO24" s="39"/>
      <c r="IP24" s="39"/>
      <c r="IQ24" s="39"/>
      <c r="IR24" s="39"/>
      <c r="IS24" s="39"/>
    </row>
    <row r="25" spans="1:253" s="40" customFormat="1" ht="20.25" customHeight="1" hidden="1">
      <c r="A25" s="337">
        <v>18000000</v>
      </c>
      <c r="B25" s="338" t="s">
        <v>666</v>
      </c>
      <c r="C25" s="345"/>
      <c r="D25" s="340"/>
      <c r="E25" s="340"/>
      <c r="F25" s="340"/>
      <c r="G25" s="39"/>
      <c r="H25" s="39"/>
      <c r="I25" s="39"/>
      <c r="J25" s="39"/>
      <c r="K25" s="39"/>
      <c r="L25" s="39"/>
      <c r="IK25" s="39"/>
      <c r="IL25" s="39"/>
      <c r="IM25" s="39"/>
      <c r="IN25" s="39"/>
      <c r="IO25" s="39"/>
      <c r="IP25" s="39"/>
      <c r="IQ25" s="39"/>
      <c r="IR25" s="39"/>
      <c r="IS25" s="39"/>
    </row>
    <row r="26" spans="1:253" s="40" customFormat="1" ht="20.25" customHeight="1" hidden="1">
      <c r="A26" s="304" t="s">
        <v>641</v>
      </c>
      <c r="B26" s="341" t="s">
        <v>641</v>
      </c>
      <c r="C26" s="343"/>
      <c r="D26" s="346"/>
      <c r="E26" s="346"/>
      <c r="F26" s="346"/>
      <c r="G26" s="39"/>
      <c r="H26" s="39"/>
      <c r="I26" s="39"/>
      <c r="J26" s="39"/>
      <c r="K26" s="39"/>
      <c r="L26" s="39"/>
      <c r="IK26" s="39"/>
      <c r="IL26" s="39"/>
      <c r="IM26" s="39"/>
      <c r="IN26" s="39"/>
      <c r="IO26" s="39"/>
      <c r="IP26" s="39"/>
      <c r="IQ26" s="39"/>
      <c r="IR26" s="39"/>
      <c r="IS26" s="39"/>
    </row>
    <row r="27" spans="1:253" s="40" customFormat="1" ht="20.25" customHeight="1" hidden="1">
      <c r="A27" s="337">
        <v>19000000</v>
      </c>
      <c r="B27" s="338" t="s">
        <v>616</v>
      </c>
      <c r="C27" s="345"/>
      <c r="D27" s="340"/>
      <c r="E27" s="340"/>
      <c r="F27" s="340"/>
      <c r="G27" s="39"/>
      <c r="H27" s="39"/>
      <c r="I27" s="39"/>
      <c r="J27" s="39"/>
      <c r="K27" s="39"/>
      <c r="L27" s="39"/>
      <c r="IK27" s="39"/>
      <c r="IL27" s="39"/>
      <c r="IM27" s="39"/>
      <c r="IN27" s="39"/>
      <c r="IO27" s="39"/>
      <c r="IP27" s="39"/>
      <c r="IQ27" s="39"/>
      <c r="IR27" s="39"/>
      <c r="IS27" s="39"/>
    </row>
    <row r="28" spans="1:253" s="40" customFormat="1" ht="20.25" customHeight="1" hidden="1">
      <c r="A28" s="304" t="s">
        <v>641</v>
      </c>
      <c r="B28" s="341" t="s">
        <v>641</v>
      </c>
      <c r="C28" s="343"/>
      <c r="D28" s="346"/>
      <c r="E28" s="346"/>
      <c r="F28" s="346"/>
      <c r="G28" s="39"/>
      <c r="H28" s="39"/>
      <c r="I28" s="39"/>
      <c r="J28" s="39"/>
      <c r="K28" s="39"/>
      <c r="L28" s="39"/>
      <c r="IK28" s="39"/>
      <c r="IL28" s="39"/>
      <c r="IM28" s="39"/>
      <c r="IN28" s="39"/>
      <c r="IO28" s="39"/>
      <c r="IP28" s="39"/>
      <c r="IQ28" s="39"/>
      <c r="IR28" s="39"/>
      <c r="IS28" s="39"/>
    </row>
    <row r="29" spans="1:253" s="34" customFormat="1" ht="14.25" customHeight="1">
      <c r="A29" s="347">
        <v>20000000</v>
      </c>
      <c r="B29" s="334" t="s">
        <v>617</v>
      </c>
      <c r="C29" s="348">
        <f>D29+E29</f>
        <v>3038450</v>
      </c>
      <c r="D29" s="335">
        <f>D36+D38+D33</f>
        <v>105000</v>
      </c>
      <c r="E29" s="335">
        <f>E36+E38</f>
        <v>2933450</v>
      </c>
      <c r="F29" s="339"/>
      <c r="G29" s="3"/>
      <c r="H29" s="3"/>
      <c r="I29" s="3"/>
      <c r="J29" s="3"/>
      <c r="K29" s="3"/>
      <c r="L29" s="3"/>
      <c r="IK29" s="3"/>
      <c r="IL29" s="3"/>
      <c r="IM29" s="3"/>
      <c r="IN29" s="3"/>
      <c r="IO29" s="3"/>
      <c r="IP29" s="3"/>
      <c r="IQ29" s="3"/>
      <c r="IR29" s="3"/>
      <c r="IS29" s="3"/>
    </row>
    <row r="30" spans="1:253" s="40" customFormat="1" ht="28.5" customHeight="1" hidden="1">
      <c r="A30" s="304">
        <v>21000000</v>
      </c>
      <c r="B30" s="341" t="s">
        <v>618</v>
      </c>
      <c r="C30" s="343"/>
      <c r="D30" s="346"/>
      <c r="E30" s="346"/>
      <c r="F30" s="346"/>
      <c r="G30" s="39"/>
      <c r="H30" s="39"/>
      <c r="I30" s="39"/>
      <c r="J30" s="39"/>
      <c r="K30" s="39"/>
      <c r="L30" s="39"/>
      <c r="IK30" s="39"/>
      <c r="IL30" s="39"/>
      <c r="IM30" s="39"/>
      <c r="IN30" s="39"/>
      <c r="IO30" s="39"/>
      <c r="IP30" s="39"/>
      <c r="IQ30" s="39"/>
      <c r="IR30" s="39"/>
      <c r="IS30" s="39"/>
    </row>
    <row r="31" spans="1:253" s="40" customFormat="1" ht="20.25" customHeight="1" hidden="1">
      <c r="A31" s="337" t="s">
        <v>641</v>
      </c>
      <c r="B31" s="338" t="s">
        <v>646</v>
      </c>
      <c r="C31" s="345"/>
      <c r="D31" s="340"/>
      <c r="E31" s="340"/>
      <c r="F31" s="340"/>
      <c r="G31" s="39"/>
      <c r="H31" s="39"/>
      <c r="I31" s="39"/>
      <c r="J31" s="39"/>
      <c r="K31" s="39"/>
      <c r="L31" s="39"/>
      <c r="IK31" s="39"/>
      <c r="IL31" s="39"/>
      <c r="IM31" s="39"/>
      <c r="IN31" s="39"/>
      <c r="IO31" s="39"/>
      <c r="IP31" s="39"/>
      <c r="IQ31" s="39"/>
      <c r="IR31" s="39"/>
      <c r="IS31" s="39"/>
    </row>
    <row r="32" spans="1:253" s="40" customFormat="1" ht="29.25" customHeight="1" hidden="1">
      <c r="A32" s="304">
        <v>22000000</v>
      </c>
      <c r="B32" s="341" t="s">
        <v>619</v>
      </c>
      <c r="C32" s="343"/>
      <c r="D32" s="346"/>
      <c r="E32" s="346"/>
      <c r="F32" s="346"/>
      <c r="G32" s="39"/>
      <c r="H32" s="39"/>
      <c r="I32" s="39"/>
      <c r="J32" s="39"/>
      <c r="K32" s="39"/>
      <c r="L32" s="39"/>
      <c r="IK32" s="39"/>
      <c r="IL32" s="39"/>
      <c r="IM32" s="39"/>
      <c r="IN32" s="39"/>
      <c r="IO32" s="39"/>
      <c r="IP32" s="39"/>
      <c r="IQ32" s="39"/>
      <c r="IR32" s="39"/>
      <c r="IS32" s="39"/>
    </row>
    <row r="33" spans="1:253" s="40" customFormat="1" ht="16.5" customHeight="1">
      <c r="A33" s="337">
        <v>22012600</v>
      </c>
      <c r="B33" s="399" t="s">
        <v>110</v>
      </c>
      <c r="C33" s="345">
        <v>95000</v>
      </c>
      <c r="D33" s="340">
        <v>95000</v>
      </c>
      <c r="E33" s="340"/>
      <c r="F33" s="340"/>
      <c r="G33" s="39"/>
      <c r="H33" s="39"/>
      <c r="I33" s="39"/>
      <c r="J33" s="39"/>
      <c r="K33" s="39"/>
      <c r="L33" s="39"/>
      <c r="IK33" s="39"/>
      <c r="IL33" s="39"/>
      <c r="IM33" s="39"/>
      <c r="IN33" s="39"/>
      <c r="IO33" s="39"/>
      <c r="IP33" s="39"/>
      <c r="IQ33" s="39"/>
      <c r="IR33" s="39"/>
      <c r="IS33" s="39"/>
    </row>
    <row r="34" spans="1:253" s="40" customFormat="1" ht="27" customHeight="1" hidden="1">
      <c r="A34" s="304">
        <v>23000000</v>
      </c>
      <c r="B34" s="399" t="s">
        <v>647</v>
      </c>
      <c r="C34" s="343"/>
      <c r="D34" s="346"/>
      <c r="E34" s="346"/>
      <c r="F34" s="346"/>
      <c r="G34" s="39"/>
      <c r="H34" s="39"/>
      <c r="I34" s="39"/>
      <c r="J34" s="39"/>
      <c r="K34" s="39"/>
      <c r="L34" s="39"/>
      <c r="IK34" s="39"/>
      <c r="IL34" s="39"/>
      <c r="IM34" s="39"/>
      <c r="IN34" s="39"/>
      <c r="IO34" s="39"/>
      <c r="IP34" s="39"/>
      <c r="IQ34" s="39"/>
      <c r="IR34" s="39"/>
      <c r="IS34" s="39"/>
    </row>
    <row r="35" spans="1:253" s="40" customFormat="1" ht="20.25" customHeight="1" hidden="1">
      <c r="A35" s="337" t="s">
        <v>641</v>
      </c>
      <c r="B35" s="399" t="s">
        <v>641</v>
      </c>
      <c r="C35" s="345"/>
      <c r="D35" s="340"/>
      <c r="E35" s="340"/>
      <c r="F35" s="340"/>
      <c r="G35" s="39"/>
      <c r="H35" s="39"/>
      <c r="I35" s="39"/>
      <c r="J35" s="39"/>
      <c r="K35" s="39"/>
      <c r="L35" s="39"/>
      <c r="IK35" s="39"/>
      <c r="IL35" s="39"/>
      <c r="IM35" s="39"/>
      <c r="IN35" s="39"/>
      <c r="IO35" s="39"/>
      <c r="IP35" s="39"/>
      <c r="IQ35" s="39"/>
      <c r="IR35" s="39"/>
      <c r="IS35" s="39"/>
    </row>
    <row r="36" spans="1:253" s="40" customFormat="1" ht="15.75" customHeight="1">
      <c r="A36" s="304">
        <v>24060300</v>
      </c>
      <c r="B36" s="399" t="s">
        <v>625</v>
      </c>
      <c r="C36" s="342">
        <v>10000</v>
      </c>
      <c r="D36" s="349">
        <v>10000</v>
      </c>
      <c r="E36" s="349"/>
      <c r="F36" s="346"/>
      <c r="G36" s="39"/>
      <c r="H36" s="39"/>
      <c r="I36" s="39"/>
      <c r="J36" s="39"/>
      <c r="K36" s="39"/>
      <c r="L36" s="39"/>
      <c r="IK36" s="39"/>
      <c r="IL36" s="39"/>
      <c r="IM36" s="39"/>
      <c r="IN36" s="39"/>
      <c r="IO36" s="39"/>
      <c r="IP36" s="39"/>
      <c r="IQ36" s="39"/>
      <c r="IR36" s="39"/>
      <c r="IS36" s="39"/>
    </row>
    <row r="37" spans="1:253" s="40" customFormat="1" ht="20.25" customHeight="1" hidden="1">
      <c r="A37" s="337" t="s">
        <v>641</v>
      </c>
      <c r="B37" s="399" t="s">
        <v>641</v>
      </c>
      <c r="C37" s="344"/>
      <c r="D37" s="344"/>
      <c r="E37" s="344"/>
      <c r="F37" s="345"/>
      <c r="G37" s="39"/>
      <c r="H37" s="39"/>
      <c r="I37" s="39"/>
      <c r="J37" s="39"/>
      <c r="K37" s="39"/>
      <c r="L37" s="39"/>
      <c r="IK37" s="39"/>
      <c r="IL37" s="39"/>
      <c r="IM37" s="39"/>
      <c r="IN37" s="39"/>
      <c r="IO37" s="39"/>
      <c r="IP37" s="39"/>
      <c r="IQ37" s="39"/>
      <c r="IR37" s="39"/>
      <c r="IS37" s="39"/>
    </row>
    <row r="38" spans="1:253" s="40" customFormat="1" ht="17.25" customHeight="1">
      <c r="A38" s="304">
        <v>25000000</v>
      </c>
      <c r="B38" s="399" t="s">
        <v>648</v>
      </c>
      <c r="C38" s="342">
        <v>2933450</v>
      </c>
      <c r="D38" s="342"/>
      <c r="E38" s="342">
        <v>2933450</v>
      </c>
      <c r="F38" s="343"/>
      <c r="G38" s="39"/>
      <c r="H38" s="39"/>
      <c r="I38" s="39"/>
      <c r="J38" s="39"/>
      <c r="K38" s="39"/>
      <c r="L38" s="39"/>
      <c r="IK38" s="39"/>
      <c r="IL38" s="39"/>
      <c r="IM38" s="39"/>
      <c r="IN38" s="39"/>
      <c r="IO38" s="39"/>
      <c r="IP38" s="39"/>
      <c r="IQ38" s="39"/>
      <c r="IR38" s="39"/>
      <c r="IS38" s="39"/>
    </row>
    <row r="39" spans="1:253" s="40" customFormat="1" ht="15" customHeight="1">
      <c r="A39" s="337"/>
      <c r="B39" s="302" t="s">
        <v>50</v>
      </c>
      <c r="C39" s="348">
        <f>D39+E39</f>
        <v>24988450</v>
      </c>
      <c r="D39" s="348">
        <f>D8+D29</f>
        <v>22055000</v>
      </c>
      <c r="E39" s="348">
        <f>E8+E29</f>
        <v>2933450</v>
      </c>
      <c r="F39" s="345"/>
      <c r="G39" s="39"/>
      <c r="H39" s="39"/>
      <c r="I39" s="39"/>
      <c r="J39" s="39"/>
      <c r="K39" s="39"/>
      <c r="L39" s="39"/>
      <c r="IK39" s="39"/>
      <c r="IL39" s="39"/>
      <c r="IM39" s="39"/>
      <c r="IN39" s="39"/>
      <c r="IO39" s="39"/>
      <c r="IP39" s="39"/>
      <c r="IQ39" s="39"/>
      <c r="IR39" s="39"/>
      <c r="IS39" s="39"/>
    </row>
    <row r="40" spans="1:253" s="34" customFormat="1" ht="20.25" customHeight="1" hidden="1">
      <c r="A40" s="333">
        <v>30000000</v>
      </c>
      <c r="B40" s="334" t="s">
        <v>626</v>
      </c>
      <c r="C40" s="344"/>
      <c r="D40" s="344"/>
      <c r="E40" s="344"/>
      <c r="F40" s="344"/>
      <c r="G40" s="3"/>
      <c r="H40" s="3"/>
      <c r="I40" s="3"/>
      <c r="J40" s="3"/>
      <c r="K40" s="3"/>
      <c r="L40" s="3"/>
      <c r="IK40" s="3"/>
      <c r="IL40" s="3"/>
      <c r="IM40" s="3"/>
      <c r="IN40" s="3"/>
      <c r="IO40" s="3"/>
      <c r="IP40" s="3"/>
      <c r="IQ40" s="3"/>
      <c r="IR40" s="3"/>
      <c r="IS40" s="3"/>
    </row>
    <row r="41" spans="1:253" s="40" customFormat="1" ht="26.25" customHeight="1" hidden="1">
      <c r="A41" s="304">
        <v>31000000</v>
      </c>
      <c r="B41" s="341" t="s">
        <v>627</v>
      </c>
      <c r="C41" s="343"/>
      <c r="D41" s="346"/>
      <c r="E41" s="346"/>
      <c r="F41" s="346"/>
      <c r="G41" s="39"/>
      <c r="H41" s="39"/>
      <c r="I41" s="39"/>
      <c r="J41" s="39"/>
      <c r="K41" s="39"/>
      <c r="L41" s="39"/>
      <c r="IK41" s="39"/>
      <c r="IL41" s="39"/>
      <c r="IM41" s="39"/>
      <c r="IN41" s="39"/>
      <c r="IO41" s="39"/>
      <c r="IP41" s="39"/>
      <c r="IQ41" s="39"/>
      <c r="IR41" s="39"/>
      <c r="IS41" s="39"/>
    </row>
    <row r="42" spans="1:253" s="40" customFormat="1" ht="20.25" customHeight="1" hidden="1">
      <c r="A42" s="337" t="s">
        <v>641</v>
      </c>
      <c r="B42" s="338" t="s">
        <v>641</v>
      </c>
      <c r="C42" s="345"/>
      <c r="D42" s="340"/>
      <c r="E42" s="340"/>
      <c r="F42" s="340"/>
      <c r="G42" s="39"/>
      <c r="H42" s="39"/>
      <c r="I42" s="39"/>
      <c r="J42" s="39"/>
      <c r="K42" s="39"/>
      <c r="L42" s="39"/>
      <c r="IK42" s="39"/>
      <c r="IL42" s="39"/>
      <c r="IM42" s="39"/>
      <c r="IN42" s="39"/>
      <c r="IO42" s="39"/>
      <c r="IP42" s="39"/>
      <c r="IQ42" s="39"/>
      <c r="IR42" s="39"/>
      <c r="IS42" s="39"/>
    </row>
    <row r="43" spans="1:253" s="40" customFormat="1" ht="27.75" customHeight="1" hidden="1">
      <c r="A43" s="304">
        <v>32000000</v>
      </c>
      <c r="B43" s="341" t="s">
        <v>628</v>
      </c>
      <c r="C43" s="343"/>
      <c r="D43" s="346"/>
      <c r="E43" s="346"/>
      <c r="F43" s="346"/>
      <c r="G43" s="39"/>
      <c r="H43" s="39"/>
      <c r="I43" s="39"/>
      <c r="J43" s="39"/>
      <c r="K43" s="39"/>
      <c r="L43" s="39"/>
      <c r="IK43" s="39"/>
      <c r="IL43" s="39"/>
      <c r="IM43" s="39"/>
      <c r="IN43" s="39"/>
      <c r="IO43" s="39"/>
      <c r="IP43" s="39"/>
      <c r="IQ43" s="39"/>
      <c r="IR43" s="39"/>
      <c r="IS43" s="39"/>
    </row>
    <row r="44" spans="1:253" s="40" customFormat="1" ht="20.25" customHeight="1" hidden="1">
      <c r="A44" s="337" t="s">
        <v>641</v>
      </c>
      <c r="B44" s="338" t="s">
        <v>641</v>
      </c>
      <c r="C44" s="345"/>
      <c r="D44" s="340"/>
      <c r="E44" s="340"/>
      <c r="F44" s="340"/>
      <c r="G44" s="39"/>
      <c r="H44" s="39"/>
      <c r="I44" s="39"/>
      <c r="J44" s="39"/>
      <c r="K44" s="39"/>
      <c r="L44" s="39"/>
      <c r="IK44" s="39"/>
      <c r="IL44" s="39"/>
      <c r="IM44" s="39"/>
      <c r="IN44" s="39"/>
      <c r="IO44" s="39"/>
      <c r="IP44" s="39"/>
      <c r="IQ44" s="39"/>
      <c r="IR44" s="39"/>
      <c r="IS44" s="39"/>
    </row>
    <row r="45" spans="1:253" s="40" customFormat="1" ht="31.5" customHeight="1" hidden="1">
      <c r="A45" s="304">
        <v>33000000</v>
      </c>
      <c r="B45" s="341" t="s">
        <v>649</v>
      </c>
      <c r="C45" s="343"/>
      <c r="D45" s="346"/>
      <c r="E45" s="346"/>
      <c r="F45" s="346"/>
      <c r="G45" s="39"/>
      <c r="H45" s="39"/>
      <c r="I45" s="39"/>
      <c r="J45" s="39"/>
      <c r="K45" s="39"/>
      <c r="L45" s="39"/>
      <c r="IK45" s="39"/>
      <c r="IL45" s="39"/>
      <c r="IM45" s="39"/>
      <c r="IN45" s="39"/>
      <c r="IO45" s="39"/>
      <c r="IP45" s="39"/>
      <c r="IQ45" s="39"/>
      <c r="IR45" s="39"/>
      <c r="IS45" s="39"/>
    </row>
    <row r="46" spans="1:253" s="40" customFormat="1" ht="20.25" customHeight="1" hidden="1">
      <c r="A46" s="337" t="s">
        <v>641</v>
      </c>
      <c r="B46" s="338" t="s">
        <v>641</v>
      </c>
      <c r="C46" s="345"/>
      <c r="D46" s="340"/>
      <c r="E46" s="340"/>
      <c r="F46" s="340"/>
      <c r="G46" s="39"/>
      <c r="H46" s="39"/>
      <c r="I46" s="39"/>
      <c r="J46" s="39"/>
      <c r="K46" s="39"/>
      <c r="L46" s="39"/>
      <c r="IK46" s="39"/>
      <c r="IL46" s="39"/>
      <c r="IM46" s="39"/>
      <c r="IN46" s="39"/>
      <c r="IO46" s="39"/>
      <c r="IP46" s="39"/>
      <c r="IQ46" s="39"/>
      <c r="IR46" s="39"/>
      <c r="IS46" s="39"/>
    </row>
    <row r="47" spans="1:253" s="36" customFormat="1" ht="15" customHeight="1">
      <c r="A47" s="333">
        <v>40000000</v>
      </c>
      <c r="B47" s="334" t="s">
        <v>613</v>
      </c>
      <c r="C47" s="348">
        <f>D47+E47</f>
        <v>91588540</v>
      </c>
      <c r="D47" s="335">
        <f>D51+D54+D57+D59</f>
        <v>91588540</v>
      </c>
      <c r="E47" s="350">
        <f>E51+E59</f>
        <v>0</v>
      </c>
      <c r="F47" s="350"/>
      <c r="G47" s="35"/>
      <c r="H47" s="35"/>
      <c r="I47" s="35"/>
      <c r="J47" s="35"/>
      <c r="K47" s="35"/>
      <c r="L47" s="35"/>
      <c r="IK47" s="35"/>
      <c r="IL47" s="35"/>
      <c r="IM47" s="35"/>
      <c r="IN47" s="35"/>
      <c r="IO47" s="35"/>
      <c r="IP47" s="35"/>
      <c r="IQ47" s="35"/>
      <c r="IR47" s="35"/>
      <c r="IS47" s="35"/>
    </row>
    <row r="48" spans="1:253" s="40" customFormat="1" ht="20.25" customHeight="1" hidden="1">
      <c r="A48" s="333"/>
      <c r="B48" s="351"/>
      <c r="C48" s="344"/>
      <c r="D48" s="339"/>
      <c r="E48" s="339"/>
      <c r="F48" s="339"/>
      <c r="G48" s="39"/>
      <c r="H48" s="39"/>
      <c r="I48" s="39"/>
      <c r="J48" s="39"/>
      <c r="K48" s="39"/>
      <c r="L48" s="39"/>
      <c r="IK48" s="39"/>
      <c r="IL48" s="39"/>
      <c r="IM48" s="39"/>
      <c r="IN48" s="39"/>
      <c r="IO48" s="39"/>
      <c r="IP48" s="39"/>
      <c r="IQ48" s="39"/>
      <c r="IR48" s="39"/>
      <c r="IS48" s="39"/>
    </row>
    <row r="49" spans="1:253" s="40" customFormat="1" ht="20.25" customHeight="1" hidden="1">
      <c r="A49" s="333"/>
      <c r="B49" s="351"/>
      <c r="C49" s="344"/>
      <c r="D49" s="339"/>
      <c r="E49" s="339"/>
      <c r="F49" s="339"/>
      <c r="G49" s="39"/>
      <c r="H49" s="39"/>
      <c r="I49" s="39"/>
      <c r="J49" s="39"/>
      <c r="K49" s="39"/>
      <c r="L49" s="39"/>
      <c r="IK49" s="39"/>
      <c r="IL49" s="39"/>
      <c r="IM49" s="39"/>
      <c r="IN49" s="39"/>
      <c r="IO49" s="39"/>
      <c r="IP49" s="39"/>
      <c r="IQ49" s="39"/>
      <c r="IR49" s="39"/>
      <c r="IS49" s="39"/>
    </row>
    <row r="50" spans="1:253" s="40" customFormat="1" ht="20.25" customHeight="1" hidden="1">
      <c r="A50" s="333"/>
      <c r="B50" s="351"/>
      <c r="C50" s="344"/>
      <c r="D50" s="339"/>
      <c r="E50" s="339"/>
      <c r="F50" s="339"/>
      <c r="G50" s="39"/>
      <c r="H50" s="39"/>
      <c r="I50" s="39"/>
      <c r="J50" s="39"/>
      <c r="K50" s="39"/>
      <c r="L50" s="39"/>
      <c r="IK50" s="39"/>
      <c r="IL50" s="39"/>
      <c r="IM50" s="39"/>
      <c r="IN50" s="39"/>
      <c r="IO50" s="39"/>
      <c r="IP50" s="39"/>
      <c r="IQ50" s="39"/>
      <c r="IR50" s="39"/>
      <c r="IS50" s="39"/>
    </row>
    <row r="51" spans="1:253" s="40" customFormat="1" ht="15" customHeight="1">
      <c r="A51" s="333">
        <v>41020000</v>
      </c>
      <c r="B51" s="351" t="s">
        <v>417</v>
      </c>
      <c r="C51" s="348">
        <f>D51+E51</f>
        <v>6892500</v>
      </c>
      <c r="D51" s="348">
        <f>D52+D53</f>
        <v>6892500</v>
      </c>
      <c r="E51" s="344">
        <f>E52</f>
        <v>0</v>
      </c>
      <c r="F51" s="344"/>
      <c r="G51" s="39"/>
      <c r="H51" s="39"/>
      <c r="I51" s="39"/>
      <c r="J51" s="39"/>
      <c r="K51" s="39"/>
      <c r="L51" s="39"/>
      <c r="IK51" s="39"/>
      <c r="IL51" s="39"/>
      <c r="IM51" s="39"/>
      <c r="IN51" s="39"/>
      <c r="IO51" s="39"/>
      <c r="IP51" s="39"/>
      <c r="IQ51" s="39"/>
      <c r="IR51" s="39"/>
      <c r="IS51" s="39"/>
    </row>
    <row r="52" spans="1:253" s="40" customFormat="1" ht="15" customHeight="1">
      <c r="A52" s="304">
        <v>41020100</v>
      </c>
      <c r="B52" s="399" t="s">
        <v>30</v>
      </c>
      <c r="C52" s="342">
        <v>6892500</v>
      </c>
      <c r="D52" s="342">
        <v>6892500</v>
      </c>
      <c r="E52" s="342"/>
      <c r="F52" s="342"/>
      <c r="G52" s="39"/>
      <c r="H52" s="39"/>
      <c r="I52" s="39"/>
      <c r="J52" s="39"/>
      <c r="K52" s="39"/>
      <c r="L52" s="39"/>
      <c r="IK52" s="39"/>
      <c r="IL52" s="39"/>
      <c r="IM52" s="39"/>
      <c r="IN52" s="39"/>
      <c r="IO52" s="39"/>
      <c r="IP52" s="39"/>
      <c r="IQ52" s="39"/>
      <c r="IR52" s="39"/>
      <c r="IS52" s="39"/>
    </row>
    <row r="53" spans="1:253" s="40" customFormat="1" ht="51.75" customHeight="1" hidden="1">
      <c r="A53" s="337"/>
      <c r="B53" s="352"/>
      <c r="C53" s="344"/>
      <c r="D53" s="344"/>
      <c r="E53" s="344"/>
      <c r="F53" s="344"/>
      <c r="G53" s="39"/>
      <c r="H53" s="39"/>
      <c r="I53" s="39"/>
      <c r="J53" s="39"/>
      <c r="K53" s="39"/>
      <c r="L53" s="39"/>
      <c r="IK53" s="39"/>
      <c r="IL53" s="39"/>
      <c r="IM53" s="39"/>
      <c r="IN53" s="39"/>
      <c r="IO53" s="39"/>
      <c r="IP53" s="39"/>
      <c r="IQ53" s="39"/>
      <c r="IR53" s="39"/>
      <c r="IS53" s="39"/>
    </row>
    <row r="54" spans="1:253" s="40" customFormat="1" ht="17.25" customHeight="1">
      <c r="A54" s="347">
        <v>41030000</v>
      </c>
      <c r="B54" s="334" t="s">
        <v>418</v>
      </c>
      <c r="C54" s="348">
        <f>D54+E54</f>
        <v>35563100</v>
      </c>
      <c r="D54" s="348">
        <f>D55+D56</f>
        <v>35563100</v>
      </c>
      <c r="E54" s="344"/>
      <c r="F54" s="344"/>
      <c r="G54" s="39"/>
      <c r="H54" s="39"/>
      <c r="I54" s="39"/>
      <c r="J54" s="39"/>
      <c r="K54" s="39"/>
      <c r="L54" s="39"/>
      <c r="IK54" s="39"/>
      <c r="IL54" s="39"/>
      <c r="IM54" s="39"/>
      <c r="IN54" s="39"/>
      <c r="IO54" s="39"/>
      <c r="IP54" s="39"/>
      <c r="IQ54" s="39"/>
      <c r="IR54" s="39"/>
      <c r="IS54" s="39"/>
    </row>
    <row r="55" spans="1:253" s="40" customFormat="1" ht="17.25" customHeight="1">
      <c r="A55" s="337">
        <v>41033900</v>
      </c>
      <c r="B55" s="400" t="s">
        <v>419</v>
      </c>
      <c r="C55" s="344">
        <v>26782900</v>
      </c>
      <c r="D55" s="344">
        <v>26782900</v>
      </c>
      <c r="E55" s="344"/>
      <c r="F55" s="344"/>
      <c r="G55" s="39"/>
      <c r="H55" s="39"/>
      <c r="I55" s="39"/>
      <c r="J55" s="39"/>
      <c r="K55" s="39"/>
      <c r="L55" s="39"/>
      <c r="IK55" s="39"/>
      <c r="IL55" s="39"/>
      <c r="IM55" s="39"/>
      <c r="IN55" s="39"/>
      <c r="IO55" s="39"/>
      <c r="IP55" s="39"/>
      <c r="IQ55" s="39"/>
      <c r="IR55" s="39"/>
      <c r="IS55" s="39"/>
    </row>
    <row r="56" spans="1:253" s="40" customFormat="1" ht="17.25" customHeight="1">
      <c r="A56" s="337">
        <v>41034200</v>
      </c>
      <c r="B56" s="400" t="s">
        <v>420</v>
      </c>
      <c r="C56" s="344">
        <v>8780200</v>
      </c>
      <c r="D56" s="344">
        <v>8780200</v>
      </c>
      <c r="E56" s="344"/>
      <c r="F56" s="344"/>
      <c r="G56" s="39"/>
      <c r="H56" s="39"/>
      <c r="I56" s="39"/>
      <c r="J56" s="39"/>
      <c r="K56" s="39"/>
      <c r="L56" s="39"/>
      <c r="IK56" s="39"/>
      <c r="IL56" s="39"/>
      <c r="IM56" s="39"/>
      <c r="IN56" s="39"/>
      <c r="IO56" s="39"/>
      <c r="IP56" s="39"/>
      <c r="IQ56" s="39"/>
      <c r="IR56" s="39"/>
      <c r="IS56" s="39"/>
    </row>
    <row r="57" spans="1:253" s="40" customFormat="1" ht="17.25" customHeight="1">
      <c r="A57" s="347">
        <v>41040000</v>
      </c>
      <c r="B57" s="334" t="s">
        <v>421</v>
      </c>
      <c r="C57" s="348">
        <f>C58</f>
        <v>1827700</v>
      </c>
      <c r="D57" s="348">
        <f>D58</f>
        <v>1827700</v>
      </c>
      <c r="E57" s="344"/>
      <c r="F57" s="344"/>
      <c r="G57" s="39"/>
      <c r="H57" s="39"/>
      <c r="I57" s="39"/>
      <c r="J57" s="39"/>
      <c r="K57" s="39"/>
      <c r="L57" s="39"/>
      <c r="IK57" s="39"/>
      <c r="IL57" s="39"/>
      <c r="IM57" s="39"/>
      <c r="IN57" s="39"/>
      <c r="IO57" s="39"/>
      <c r="IP57" s="39"/>
      <c r="IQ57" s="39"/>
      <c r="IR57" s="39"/>
      <c r="IS57" s="39"/>
    </row>
    <row r="58" spans="1:253" s="40" customFormat="1" ht="36.75" customHeight="1">
      <c r="A58" s="337">
        <v>41040200</v>
      </c>
      <c r="B58" s="400" t="s">
        <v>486</v>
      </c>
      <c r="C58" s="344">
        <v>1827700</v>
      </c>
      <c r="D58" s="344">
        <v>1827700</v>
      </c>
      <c r="E58" s="344"/>
      <c r="F58" s="344"/>
      <c r="G58" s="39"/>
      <c r="H58" s="39"/>
      <c r="I58" s="39"/>
      <c r="J58" s="39"/>
      <c r="K58" s="39"/>
      <c r="L58" s="39"/>
      <c r="IK58" s="39"/>
      <c r="IL58" s="39"/>
      <c r="IM58" s="39"/>
      <c r="IN58" s="39"/>
      <c r="IO58" s="39"/>
      <c r="IP58" s="39"/>
      <c r="IQ58" s="39"/>
      <c r="IR58" s="39"/>
      <c r="IS58" s="39"/>
    </row>
    <row r="59" spans="1:253" s="40" customFormat="1" ht="15.75" customHeight="1">
      <c r="A59" s="333">
        <v>41050000</v>
      </c>
      <c r="B59" s="351" t="s">
        <v>422</v>
      </c>
      <c r="C59" s="348">
        <f>D59+E59</f>
        <v>47305240</v>
      </c>
      <c r="D59" s="348">
        <f>SUM(D60:D75)</f>
        <v>47305240</v>
      </c>
      <c r="E59" s="344">
        <f>E60+E61+E62+E63+E64+E66+E67+E68+E74+E75</f>
        <v>0</v>
      </c>
      <c r="F59" s="339"/>
      <c r="G59" s="39"/>
      <c r="H59" s="39"/>
      <c r="I59" s="39"/>
      <c r="J59" s="39"/>
      <c r="K59" s="39"/>
      <c r="L59" s="39"/>
      <c r="IK59" s="39"/>
      <c r="IL59" s="39"/>
      <c r="IM59" s="39"/>
      <c r="IN59" s="39"/>
      <c r="IO59" s="39"/>
      <c r="IP59" s="39"/>
      <c r="IQ59" s="39"/>
      <c r="IR59" s="39"/>
      <c r="IS59" s="39"/>
    </row>
    <row r="60" spans="1:253" s="40" customFormat="1" ht="124.5" customHeight="1">
      <c r="A60" s="304">
        <v>41050100</v>
      </c>
      <c r="B60" s="373" t="s">
        <v>423</v>
      </c>
      <c r="C60" s="342">
        <v>4265300</v>
      </c>
      <c r="D60" s="349">
        <v>4265300</v>
      </c>
      <c r="E60" s="349"/>
      <c r="F60" s="349"/>
      <c r="G60" s="39"/>
      <c r="H60" s="39"/>
      <c r="I60" s="39"/>
      <c r="J60" s="39"/>
      <c r="K60" s="39"/>
      <c r="L60" s="39"/>
      <c r="IK60" s="39"/>
      <c r="IL60" s="39"/>
      <c r="IM60" s="39"/>
      <c r="IN60" s="39"/>
      <c r="IO60" s="39"/>
      <c r="IP60" s="39"/>
      <c r="IQ60" s="39"/>
      <c r="IR60" s="39"/>
      <c r="IS60" s="39"/>
    </row>
    <row r="61" spans="1:253" s="40" customFormat="1" ht="34.5" customHeight="1">
      <c r="A61" s="337">
        <v>41050200</v>
      </c>
      <c r="B61" s="373" t="s">
        <v>487</v>
      </c>
      <c r="C61" s="344">
        <v>8945300</v>
      </c>
      <c r="D61" s="339">
        <v>8945300</v>
      </c>
      <c r="E61" s="339"/>
      <c r="F61" s="339"/>
      <c r="G61" s="39"/>
      <c r="H61" s="39"/>
      <c r="I61" s="39"/>
      <c r="J61" s="39"/>
      <c r="K61" s="39"/>
      <c r="L61" s="39"/>
      <c r="IK61" s="39"/>
      <c r="IL61" s="39"/>
      <c r="IM61" s="39"/>
      <c r="IN61" s="39"/>
      <c r="IO61" s="39"/>
      <c r="IP61" s="39"/>
      <c r="IQ61" s="39"/>
      <c r="IR61" s="39"/>
      <c r="IS61" s="39"/>
    </row>
    <row r="62" spans="1:253" s="40" customFormat="1" ht="169.5" customHeight="1" hidden="1">
      <c r="A62" s="304">
        <v>41030900</v>
      </c>
      <c r="B62" s="353" t="s">
        <v>32</v>
      </c>
      <c r="C62" s="342"/>
      <c r="D62" s="349"/>
      <c r="E62" s="349"/>
      <c r="F62" s="349"/>
      <c r="G62" s="39"/>
      <c r="H62" s="39"/>
      <c r="I62" s="39"/>
      <c r="J62" s="39"/>
      <c r="K62" s="39"/>
      <c r="L62" s="39"/>
      <c r="IK62" s="39"/>
      <c r="IL62" s="39"/>
      <c r="IM62" s="39"/>
      <c r="IN62" s="39"/>
      <c r="IO62" s="39"/>
      <c r="IP62" s="39"/>
      <c r="IQ62" s="39"/>
      <c r="IR62" s="39"/>
      <c r="IS62" s="39"/>
    </row>
    <row r="63" spans="1:253" s="34" customFormat="1" ht="119.25" customHeight="1">
      <c r="A63" s="337">
        <v>41050300</v>
      </c>
      <c r="B63" s="373" t="s">
        <v>488</v>
      </c>
      <c r="C63" s="344">
        <v>19405300</v>
      </c>
      <c r="D63" s="339">
        <v>19405300</v>
      </c>
      <c r="E63" s="339"/>
      <c r="F63" s="339"/>
      <c r="G63" s="3"/>
      <c r="H63" s="3"/>
      <c r="I63" s="3"/>
      <c r="J63" s="3"/>
      <c r="K63" s="3"/>
      <c r="L63" s="3"/>
      <c r="IK63" s="3"/>
      <c r="IL63" s="3"/>
      <c r="IM63" s="3"/>
      <c r="IN63" s="3"/>
      <c r="IO63" s="3"/>
      <c r="IP63" s="3"/>
      <c r="IQ63" s="3"/>
      <c r="IR63" s="3"/>
      <c r="IS63" s="3"/>
    </row>
    <row r="64" spans="1:253" s="34" customFormat="1" ht="98.25" customHeight="1">
      <c r="A64" s="304">
        <v>41050700</v>
      </c>
      <c r="B64" s="373" t="s">
        <v>489</v>
      </c>
      <c r="C64" s="342">
        <v>408800</v>
      </c>
      <c r="D64" s="349">
        <v>408800</v>
      </c>
      <c r="E64" s="349"/>
      <c r="F64" s="349"/>
      <c r="G64" s="3"/>
      <c r="H64" s="3"/>
      <c r="I64" s="3"/>
      <c r="J64" s="3"/>
      <c r="K64" s="3"/>
      <c r="L64" s="3"/>
      <c r="IK64" s="3"/>
      <c r="IL64" s="3"/>
      <c r="IM64" s="3"/>
      <c r="IN64" s="3"/>
      <c r="IO64" s="3"/>
      <c r="IP64" s="3"/>
      <c r="IQ64" s="3"/>
      <c r="IR64" s="3"/>
      <c r="IS64" s="3"/>
    </row>
    <row r="65" spans="1:253" s="34" customFormat="1" ht="37.5" customHeight="1">
      <c r="A65" s="304">
        <v>41051200</v>
      </c>
      <c r="B65" s="373" t="s">
        <v>438</v>
      </c>
      <c r="C65" s="342">
        <v>104900</v>
      </c>
      <c r="D65" s="349">
        <v>104900</v>
      </c>
      <c r="E65" s="349"/>
      <c r="F65" s="349"/>
      <c r="G65" s="3"/>
      <c r="H65" s="3"/>
      <c r="I65" s="3"/>
      <c r="J65" s="3"/>
      <c r="K65" s="3"/>
      <c r="L65" s="3"/>
      <c r="IK65" s="3"/>
      <c r="IL65" s="3"/>
      <c r="IM65" s="3"/>
      <c r="IN65" s="3"/>
      <c r="IO65" s="3"/>
      <c r="IP65" s="3"/>
      <c r="IQ65" s="3"/>
      <c r="IR65" s="3"/>
      <c r="IS65" s="3"/>
    </row>
    <row r="66" spans="1:253" s="34" customFormat="1" ht="38.25" customHeight="1">
      <c r="A66" s="337">
        <v>41053900</v>
      </c>
      <c r="B66" s="374" t="s">
        <v>48</v>
      </c>
      <c r="C66" s="344">
        <v>21200</v>
      </c>
      <c r="D66" s="339">
        <v>21200</v>
      </c>
      <c r="E66" s="339"/>
      <c r="F66" s="339"/>
      <c r="G66" s="3"/>
      <c r="H66" s="3"/>
      <c r="I66" s="3"/>
      <c r="J66" s="3"/>
      <c r="K66" s="3"/>
      <c r="L66" s="3"/>
      <c r="IK66" s="3"/>
      <c r="IL66" s="3"/>
      <c r="IM66" s="3"/>
      <c r="IN66" s="3"/>
      <c r="IO66" s="3"/>
      <c r="IP66" s="3"/>
      <c r="IQ66" s="3"/>
      <c r="IR66" s="3"/>
      <c r="IS66" s="3"/>
    </row>
    <row r="67" spans="1:253" s="34" customFormat="1" ht="46.5" customHeight="1" hidden="1">
      <c r="A67" s="304">
        <v>41035000</v>
      </c>
      <c r="B67" s="354" t="s">
        <v>103</v>
      </c>
      <c r="C67" s="342"/>
      <c r="D67" s="349"/>
      <c r="E67" s="349"/>
      <c r="F67" s="349"/>
      <c r="G67" s="3"/>
      <c r="H67" s="3"/>
      <c r="I67" s="3"/>
      <c r="J67" s="3"/>
      <c r="K67" s="3"/>
      <c r="L67" s="3"/>
      <c r="IK67" s="3"/>
      <c r="IL67" s="3"/>
      <c r="IM67" s="3"/>
      <c r="IN67" s="3"/>
      <c r="IO67" s="3"/>
      <c r="IP67" s="3"/>
      <c r="IQ67" s="3"/>
      <c r="IR67" s="3"/>
      <c r="IS67" s="3"/>
    </row>
    <row r="68" spans="1:253" s="34" customFormat="1" ht="28.5" customHeight="1">
      <c r="A68" s="337">
        <v>41053900</v>
      </c>
      <c r="B68" s="375" t="s">
        <v>49</v>
      </c>
      <c r="C68" s="344">
        <v>4400</v>
      </c>
      <c r="D68" s="339">
        <v>4400</v>
      </c>
      <c r="E68" s="339"/>
      <c r="F68" s="339"/>
      <c r="G68" s="3"/>
      <c r="H68" s="3"/>
      <c r="I68" s="3"/>
      <c r="J68" s="3"/>
      <c r="K68" s="3"/>
      <c r="L68" s="3"/>
      <c r="IK68" s="3"/>
      <c r="IL68" s="3"/>
      <c r="IM68" s="3"/>
      <c r="IN68" s="3"/>
      <c r="IO68" s="3"/>
      <c r="IP68" s="3"/>
      <c r="IQ68" s="3"/>
      <c r="IR68" s="3"/>
      <c r="IS68" s="3"/>
    </row>
    <row r="69" spans="1:253" s="34" customFormat="1" ht="52.5" customHeight="1" hidden="1">
      <c r="A69" s="304">
        <v>41054000</v>
      </c>
      <c r="B69" s="356" t="s">
        <v>686</v>
      </c>
      <c r="C69" s="342"/>
      <c r="D69" s="349"/>
      <c r="E69" s="349"/>
      <c r="F69" s="349"/>
      <c r="G69" s="3"/>
      <c r="H69" s="3"/>
      <c r="I69" s="3"/>
      <c r="J69" s="3"/>
      <c r="K69" s="3"/>
      <c r="L69" s="3"/>
      <c r="IK69" s="3"/>
      <c r="IL69" s="3"/>
      <c r="IM69" s="3"/>
      <c r="IN69" s="3"/>
      <c r="IO69" s="3"/>
      <c r="IP69" s="3"/>
      <c r="IQ69" s="3"/>
      <c r="IR69" s="3"/>
      <c r="IS69" s="3"/>
    </row>
    <row r="70" spans="1:253" s="34" customFormat="1" ht="39" customHeight="1">
      <c r="A70" s="304">
        <v>4153900</v>
      </c>
      <c r="B70" s="375" t="s">
        <v>424</v>
      </c>
      <c r="C70" s="342">
        <v>46040</v>
      </c>
      <c r="D70" s="349">
        <v>46040</v>
      </c>
      <c r="E70" s="349"/>
      <c r="F70" s="349"/>
      <c r="G70" s="3"/>
      <c r="H70" s="3"/>
      <c r="I70" s="3"/>
      <c r="J70" s="3"/>
      <c r="K70" s="3"/>
      <c r="L70" s="3"/>
      <c r="IK70" s="3"/>
      <c r="IL70" s="3"/>
      <c r="IM70" s="3"/>
      <c r="IN70" s="3"/>
      <c r="IO70" s="3"/>
      <c r="IP70" s="3"/>
      <c r="IQ70" s="3"/>
      <c r="IR70" s="3"/>
      <c r="IS70" s="3"/>
    </row>
    <row r="71" spans="1:253" s="34" customFormat="1" ht="18" customHeight="1">
      <c r="A71" s="337">
        <v>41053900</v>
      </c>
      <c r="B71" s="375" t="s">
        <v>435</v>
      </c>
      <c r="C71" s="344">
        <v>3924200</v>
      </c>
      <c r="D71" s="339">
        <v>3924200</v>
      </c>
      <c r="E71" s="339"/>
      <c r="F71" s="339"/>
      <c r="G71" s="3"/>
      <c r="H71" s="3"/>
      <c r="I71" s="3"/>
      <c r="J71" s="3"/>
      <c r="K71" s="3"/>
      <c r="L71" s="3"/>
      <c r="IK71" s="3"/>
      <c r="IL71" s="3"/>
      <c r="IM71" s="3"/>
      <c r="IN71" s="3"/>
      <c r="IO71" s="3"/>
      <c r="IP71" s="3"/>
      <c r="IQ71" s="3"/>
      <c r="IR71" s="3"/>
      <c r="IS71" s="3"/>
    </row>
    <row r="72" spans="1:253" s="34" customFormat="1" ht="13.5" customHeight="1">
      <c r="A72" s="304">
        <v>41053900</v>
      </c>
      <c r="B72" s="375" t="s">
        <v>766</v>
      </c>
      <c r="C72" s="342">
        <v>90000</v>
      </c>
      <c r="D72" s="349">
        <v>90000</v>
      </c>
      <c r="E72" s="349"/>
      <c r="F72" s="349"/>
      <c r="G72" s="3"/>
      <c r="H72" s="3"/>
      <c r="I72" s="3"/>
      <c r="J72" s="3"/>
      <c r="K72" s="3"/>
      <c r="L72" s="3"/>
      <c r="IK72" s="3"/>
      <c r="IL72" s="3"/>
      <c r="IM72" s="3"/>
      <c r="IN72" s="3"/>
      <c r="IO72" s="3"/>
      <c r="IP72" s="3"/>
      <c r="IQ72" s="3"/>
      <c r="IR72" s="3"/>
      <c r="IS72" s="3"/>
    </row>
    <row r="73" spans="1:253" s="34" customFormat="1" ht="48" customHeight="1" hidden="1">
      <c r="A73" s="337">
        <v>41034200</v>
      </c>
      <c r="B73" s="355" t="s">
        <v>57</v>
      </c>
      <c r="C73" s="344"/>
      <c r="D73" s="339"/>
      <c r="E73" s="339"/>
      <c r="F73" s="339"/>
      <c r="G73" s="3"/>
      <c r="H73" s="3"/>
      <c r="I73" s="3"/>
      <c r="J73" s="3"/>
      <c r="K73" s="3"/>
      <c r="L73" s="3"/>
      <c r="IK73" s="3"/>
      <c r="IL73" s="3"/>
      <c r="IM73" s="3"/>
      <c r="IN73" s="3"/>
      <c r="IO73" s="3"/>
      <c r="IP73" s="3"/>
      <c r="IQ73" s="3"/>
      <c r="IR73" s="3"/>
      <c r="IS73" s="3"/>
    </row>
    <row r="74" spans="1:253" s="34" customFormat="1" ht="58.5" customHeight="1" hidden="1">
      <c r="A74" s="304">
        <v>41051500</v>
      </c>
      <c r="B74" s="357" t="s">
        <v>565</v>
      </c>
      <c r="C74" s="342"/>
      <c r="D74" s="349"/>
      <c r="E74" s="349"/>
      <c r="F74" s="349"/>
      <c r="G74" s="3"/>
      <c r="H74" s="3"/>
      <c r="I74" s="3"/>
      <c r="J74" s="3"/>
      <c r="K74" s="3"/>
      <c r="L74" s="3"/>
      <c r="IK74" s="3"/>
      <c r="IL74" s="3"/>
      <c r="IM74" s="3"/>
      <c r="IN74" s="3"/>
      <c r="IO74" s="3"/>
      <c r="IP74" s="3"/>
      <c r="IQ74" s="3"/>
      <c r="IR74" s="3"/>
      <c r="IS74" s="3"/>
    </row>
    <row r="75" spans="1:253" s="34" customFormat="1" ht="27.75" customHeight="1">
      <c r="A75" s="337">
        <v>41051500</v>
      </c>
      <c r="B75" s="352" t="s">
        <v>765</v>
      </c>
      <c r="C75" s="344">
        <v>10089800</v>
      </c>
      <c r="D75" s="339">
        <v>10089800</v>
      </c>
      <c r="E75" s="350"/>
      <c r="F75" s="350"/>
      <c r="G75" s="3"/>
      <c r="H75" s="3"/>
      <c r="I75" s="3"/>
      <c r="J75" s="3"/>
      <c r="K75" s="3"/>
      <c r="L75" s="3"/>
      <c r="IK75" s="3"/>
      <c r="IL75" s="3"/>
      <c r="IM75" s="3"/>
      <c r="IN75" s="3"/>
      <c r="IO75" s="3"/>
      <c r="IP75" s="3"/>
      <c r="IQ75" s="3"/>
      <c r="IR75" s="3"/>
      <c r="IS75" s="3"/>
    </row>
    <row r="76" spans="1:253" s="34" customFormat="1" ht="41.25" customHeight="1" hidden="1">
      <c r="A76" s="304">
        <v>41052000</v>
      </c>
      <c r="B76" s="357" t="s">
        <v>490</v>
      </c>
      <c r="C76" s="342"/>
      <c r="D76" s="349"/>
      <c r="E76" s="350"/>
      <c r="F76" s="350"/>
      <c r="G76" s="3"/>
      <c r="H76" s="3"/>
      <c r="I76" s="3"/>
      <c r="J76" s="3"/>
      <c r="K76" s="3"/>
      <c r="L76" s="3"/>
      <c r="IK76" s="3"/>
      <c r="IL76" s="3"/>
      <c r="IM76" s="3"/>
      <c r="IN76" s="3"/>
      <c r="IO76" s="3"/>
      <c r="IP76" s="3"/>
      <c r="IQ76" s="3"/>
      <c r="IR76" s="3"/>
      <c r="IS76" s="3"/>
    </row>
    <row r="77" spans="1:253" s="34" customFormat="1" ht="21" customHeight="1">
      <c r="A77" s="358"/>
      <c r="B77" s="359" t="s">
        <v>650</v>
      </c>
      <c r="C77" s="348">
        <f>D77+E77</f>
        <v>116576990</v>
      </c>
      <c r="D77" s="335">
        <f>D39+D47</f>
        <v>113643540</v>
      </c>
      <c r="E77" s="335">
        <f>E39+E47</f>
        <v>2933450</v>
      </c>
      <c r="F77" s="339"/>
      <c r="G77" s="3"/>
      <c r="H77" s="3"/>
      <c r="I77" s="3"/>
      <c r="J77" s="3"/>
      <c r="K77" s="3"/>
      <c r="L77" s="3"/>
      <c r="IK77" s="3"/>
      <c r="IL77" s="3"/>
      <c r="IM77" s="3"/>
      <c r="IN77" s="3"/>
      <c r="IO77" s="3"/>
      <c r="IP77" s="3"/>
      <c r="IQ77" s="3"/>
      <c r="IR77" s="3"/>
      <c r="IS77" s="3"/>
    </row>
    <row r="78" ht="0.75" customHeight="1"/>
    <row r="79" ht="12.75" hidden="1"/>
    <row r="80" spans="1:4" ht="15.75">
      <c r="A80" s="102"/>
      <c r="B80" s="99"/>
      <c r="C80" s="103"/>
      <c r="D80" s="103"/>
    </row>
  </sheetData>
  <sheetProtection/>
  <mergeCells count="7">
    <mergeCell ref="C3:F3"/>
    <mergeCell ref="A4:E4"/>
    <mergeCell ref="E6:F6"/>
    <mergeCell ref="C6:C7"/>
    <mergeCell ref="D6:D7"/>
    <mergeCell ref="A6:A7"/>
    <mergeCell ref="B6:B7"/>
  </mergeCells>
  <printOptions horizontalCentered="1"/>
  <pageMargins left="0.984251968503937" right="0.1968503937007874" top="0.1968503937007874" bottom="0.1968503937007874" header="0.5118110236220472" footer="0.5118110236220472"/>
  <pageSetup fitToHeight="0"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dimension ref="A1:M26"/>
  <sheetViews>
    <sheetView showGridLines="0" showZeros="0" zoomScale="75" zoomScaleNormal="75" zoomScalePageLayoutView="0" workbookViewId="0" topLeftCell="A5">
      <selection activeCell="B7" sqref="B7:B8"/>
    </sheetView>
  </sheetViews>
  <sheetFormatPr defaultColWidth="9.16015625" defaultRowHeight="12.75" customHeight="1"/>
  <cols>
    <col min="1" max="1" width="10" style="2" customWidth="1"/>
    <col min="2" max="2" width="41.5" style="2" customWidth="1"/>
    <col min="3" max="3" width="16.66015625" style="2" customWidth="1"/>
    <col min="4" max="4" width="14.5" style="2" customWidth="1"/>
    <col min="5" max="5" width="13.5" style="2" customWidth="1"/>
    <col min="6" max="6" width="16.33203125" style="2" customWidth="1"/>
    <col min="7" max="12" width="9.16015625" style="2" customWidth="1"/>
    <col min="13" max="16384" width="9.16015625" style="5" customWidth="1"/>
  </cols>
  <sheetData>
    <row r="1" spans="1:12" s="31" customFormat="1" ht="12.75" customHeight="1" hidden="1">
      <c r="A1" s="30"/>
      <c r="B1" s="30"/>
      <c r="C1" s="30"/>
      <c r="D1" s="30"/>
      <c r="E1" s="30"/>
      <c r="F1" s="30"/>
      <c r="G1" s="30"/>
      <c r="H1" s="30"/>
      <c r="I1" s="30"/>
      <c r="J1" s="30"/>
      <c r="K1" s="30"/>
      <c r="L1" s="30"/>
    </row>
    <row r="3" spans="3:13" ht="78.75" customHeight="1">
      <c r="C3" s="563" t="s">
        <v>533</v>
      </c>
      <c r="D3" s="563"/>
      <c r="E3" s="563"/>
      <c r="F3" s="563"/>
      <c r="M3" s="2"/>
    </row>
    <row r="4" spans="1:13" ht="33.75" customHeight="1">
      <c r="A4" s="548" t="s">
        <v>545</v>
      </c>
      <c r="B4" s="549"/>
      <c r="C4" s="549"/>
      <c r="D4" s="549"/>
      <c r="E4" s="549"/>
      <c r="F4" s="549"/>
      <c r="M4" s="2"/>
    </row>
    <row r="5" spans="1:6" ht="21.75" customHeight="1">
      <c r="A5" s="565" t="s">
        <v>544</v>
      </c>
      <c r="B5" s="566"/>
      <c r="C5" s="566"/>
      <c r="D5" s="566"/>
      <c r="E5" s="566"/>
      <c r="F5" s="566"/>
    </row>
    <row r="6" spans="1:6" ht="12.75" customHeight="1">
      <c r="A6" s="562"/>
      <c r="B6" s="562"/>
      <c r="C6" s="562"/>
      <c r="D6" s="562"/>
      <c r="E6" s="562"/>
      <c r="F6" s="41" t="s">
        <v>671</v>
      </c>
    </row>
    <row r="7" spans="1:12" s="26" customFormat="1" ht="24.75" customHeight="1">
      <c r="A7" s="564" t="s">
        <v>611</v>
      </c>
      <c r="B7" s="564" t="s">
        <v>59</v>
      </c>
      <c r="C7" s="564" t="s">
        <v>632</v>
      </c>
      <c r="D7" s="564" t="s">
        <v>629</v>
      </c>
      <c r="E7" s="564" t="s">
        <v>630</v>
      </c>
      <c r="F7" s="564"/>
      <c r="G7" s="25"/>
      <c r="H7" s="25"/>
      <c r="I7" s="25"/>
      <c r="J7" s="25"/>
      <c r="K7" s="25"/>
      <c r="L7" s="25"/>
    </row>
    <row r="8" spans="1:12" s="26" customFormat="1" ht="38.25" customHeight="1">
      <c r="A8" s="564"/>
      <c r="B8" s="564"/>
      <c r="C8" s="564"/>
      <c r="D8" s="564"/>
      <c r="E8" s="170" t="s">
        <v>632</v>
      </c>
      <c r="F8" s="171" t="s">
        <v>640</v>
      </c>
      <c r="G8" s="25"/>
      <c r="H8" s="25"/>
      <c r="I8" s="25"/>
      <c r="J8" s="25"/>
      <c r="K8" s="25"/>
      <c r="L8" s="25"/>
    </row>
    <row r="9" spans="1:12" s="26" customFormat="1" ht="38.25" customHeight="1">
      <c r="A9" s="170"/>
      <c r="B9" s="170" t="s">
        <v>138</v>
      </c>
      <c r="C9" s="170"/>
      <c r="D9" s="285">
        <f>D13</f>
        <v>4687934</v>
      </c>
      <c r="E9" s="285">
        <f>E13</f>
        <v>1006926.28</v>
      </c>
      <c r="F9" s="285">
        <f>F13</f>
        <v>1006926.28</v>
      </c>
      <c r="G9" s="25"/>
      <c r="H9" s="25"/>
      <c r="I9" s="25"/>
      <c r="J9" s="25"/>
      <c r="K9" s="25"/>
      <c r="L9" s="25"/>
    </row>
    <row r="10" spans="1:12" s="173" customFormat="1" ht="36" customHeight="1" hidden="1">
      <c r="A10" s="188">
        <v>208000</v>
      </c>
      <c r="B10" s="186" t="s">
        <v>94</v>
      </c>
      <c r="C10" s="193">
        <f>D10+E10</f>
        <v>0</v>
      </c>
      <c r="D10" s="285"/>
      <c r="E10" s="285"/>
      <c r="F10" s="285"/>
      <c r="G10" s="172"/>
      <c r="H10" s="172"/>
      <c r="I10" s="172"/>
      <c r="J10" s="172"/>
      <c r="K10" s="172"/>
      <c r="L10" s="172"/>
    </row>
    <row r="11" spans="1:12" s="173" customFormat="1" ht="36" customHeight="1" hidden="1">
      <c r="A11" s="188">
        <v>208100</v>
      </c>
      <c r="B11" s="186" t="s">
        <v>95</v>
      </c>
      <c r="C11" s="192">
        <f>D11+E11</f>
        <v>0</v>
      </c>
      <c r="D11" s="285"/>
      <c r="E11" s="285"/>
      <c r="F11" s="285"/>
      <c r="G11" s="172"/>
      <c r="H11" s="172"/>
      <c r="I11" s="172"/>
      <c r="J11" s="172"/>
      <c r="K11" s="172"/>
      <c r="L11" s="172"/>
    </row>
    <row r="12" spans="1:12" s="173" customFormat="1" ht="44.25" customHeight="1" hidden="1">
      <c r="A12" s="188">
        <v>208400</v>
      </c>
      <c r="B12" s="186" t="s">
        <v>60</v>
      </c>
      <c r="C12" s="192"/>
      <c r="D12" s="285"/>
      <c r="E12" s="285"/>
      <c r="F12" s="285"/>
      <c r="G12" s="172"/>
      <c r="H12" s="172"/>
      <c r="I12" s="172"/>
      <c r="J12" s="172"/>
      <c r="K12" s="172"/>
      <c r="L12" s="172"/>
    </row>
    <row r="13" spans="1:12" s="173" customFormat="1" ht="44.25" customHeight="1">
      <c r="A13" s="188">
        <v>208000</v>
      </c>
      <c r="B13" s="186" t="s">
        <v>94</v>
      </c>
      <c r="C13" s="192">
        <f>E13+D13</f>
        <v>5694860.28</v>
      </c>
      <c r="D13" s="285">
        <v>4687934</v>
      </c>
      <c r="E13" s="285">
        <f>E14+E15</f>
        <v>1006926.28</v>
      </c>
      <c r="F13" s="285">
        <f>F14+F15</f>
        <v>1006926.28</v>
      </c>
      <c r="G13" s="172"/>
      <c r="H13" s="172"/>
      <c r="I13" s="172"/>
      <c r="J13" s="172"/>
      <c r="K13" s="172"/>
      <c r="L13" s="172"/>
    </row>
    <row r="14" spans="1:12" s="173" customFormat="1" ht="44.25" customHeight="1">
      <c r="A14" s="188">
        <v>208100</v>
      </c>
      <c r="B14" s="186" t="s">
        <v>95</v>
      </c>
      <c r="C14" s="192">
        <f>E14+D14</f>
        <v>5694860.28</v>
      </c>
      <c r="D14" s="285">
        <v>5462474</v>
      </c>
      <c r="E14" s="285">
        <v>232386.28</v>
      </c>
      <c r="F14" s="285">
        <v>232386.28</v>
      </c>
      <c r="G14" s="172"/>
      <c r="H14" s="172"/>
      <c r="I14" s="172"/>
      <c r="J14" s="172"/>
      <c r="K14" s="172"/>
      <c r="L14" s="172"/>
    </row>
    <row r="15" spans="1:12" s="173" customFormat="1" ht="65.25" customHeight="1">
      <c r="A15" s="188">
        <v>208400</v>
      </c>
      <c r="B15" s="201" t="s">
        <v>60</v>
      </c>
      <c r="C15" s="192"/>
      <c r="D15" s="285">
        <v>-774540</v>
      </c>
      <c r="E15" s="285">
        <v>774540</v>
      </c>
      <c r="F15" s="285">
        <v>774540</v>
      </c>
      <c r="G15" s="172"/>
      <c r="H15" s="172"/>
      <c r="I15" s="172"/>
      <c r="J15" s="172"/>
      <c r="K15" s="172"/>
      <c r="L15" s="172"/>
    </row>
    <row r="16" spans="1:12" s="173" customFormat="1" ht="44.25" customHeight="1" hidden="1">
      <c r="A16" s="188"/>
      <c r="B16" s="186"/>
      <c r="C16" s="192"/>
      <c r="D16" s="285"/>
      <c r="E16" s="285"/>
      <c r="F16" s="285"/>
      <c r="G16" s="172"/>
      <c r="H16" s="172"/>
      <c r="I16" s="172"/>
      <c r="J16" s="172"/>
      <c r="K16" s="172"/>
      <c r="L16" s="172"/>
    </row>
    <row r="17" spans="1:12" s="173" customFormat="1" ht="48.75" customHeight="1">
      <c r="A17" s="188">
        <v>600000</v>
      </c>
      <c r="B17" s="186" t="s">
        <v>88</v>
      </c>
      <c r="C17" s="192"/>
      <c r="D17" s="285">
        <f>D18</f>
        <v>4687934</v>
      </c>
      <c r="E17" s="285">
        <f>E18</f>
        <v>1006926.28</v>
      </c>
      <c r="F17" s="285">
        <f>F18</f>
        <v>1006926.28</v>
      </c>
      <c r="G17" s="172"/>
      <c r="H17" s="172"/>
      <c r="I17" s="172"/>
      <c r="J17" s="172"/>
      <c r="K17" s="172"/>
      <c r="L17" s="172"/>
    </row>
    <row r="18" spans="1:12" s="175" customFormat="1" ht="54.75" customHeight="1">
      <c r="A18" s="188">
        <v>602000</v>
      </c>
      <c r="B18" s="187" t="s">
        <v>89</v>
      </c>
      <c r="C18" s="192">
        <f>E18+D18</f>
        <v>5694860.28</v>
      </c>
      <c r="D18" s="285">
        <v>4687934</v>
      </c>
      <c r="E18" s="285">
        <f>E20+E21</f>
        <v>1006926.28</v>
      </c>
      <c r="F18" s="285">
        <f>F20+F21</f>
        <v>1006926.28</v>
      </c>
      <c r="G18" s="174"/>
      <c r="H18" s="174"/>
      <c r="I18" s="174"/>
      <c r="J18" s="174"/>
      <c r="K18" s="174"/>
      <c r="L18" s="174"/>
    </row>
    <row r="19" spans="1:12" s="175" customFormat="1" ht="42.75" customHeight="1" hidden="1">
      <c r="A19" s="188">
        <v>602100</v>
      </c>
      <c r="B19" s="187" t="s">
        <v>95</v>
      </c>
      <c r="C19" s="192">
        <f>D19+E19</f>
        <v>0</v>
      </c>
      <c r="D19" s="285"/>
      <c r="E19" s="285"/>
      <c r="F19" s="285"/>
      <c r="G19" s="174"/>
      <c r="H19" s="174"/>
      <c r="I19" s="174"/>
      <c r="J19" s="174"/>
      <c r="K19" s="174"/>
      <c r="L19" s="174"/>
    </row>
    <row r="20" spans="1:12" s="175" customFormat="1" ht="42.75" customHeight="1">
      <c r="A20" s="188">
        <v>602100</v>
      </c>
      <c r="B20" s="186" t="s">
        <v>95</v>
      </c>
      <c r="C20" s="192">
        <f>E20+D20</f>
        <v>5694860.28</v>
      </c>
      <c r="D20" s="285">
        <v>5462474</v>
      </c>
      <c r="E20" s="285">
        <v>232386.28</v>
      </c>
      <c r="F20" s="285">
        <v>232386.28</v>
      </c>
      <c r="G20" s="174"/>
      <c r="H20" s="174"/>
      <c r="I20" s="174"/>
      <c r="J20" s="174"/>
      <c r="K20" s="174"/>
      <c r="L20" s="174"/>
    </row>
    <row r="21" spans="1:12" s="175" customFormat="1" ht="82.5" customHeight="1">
      <c r="A21" s="188">
        <v>602400</v>
      </c>
      <c r="B21" s="201" t="s">
        <v>60</v>
      </c>
      <c r="C21" s="192"/>
      <c r="D21" s="285">
        <v>-774540</v>
      </c>
      <c r="E21" s="285">
        <v>774540</v>
      </c>
      <c r="F21" s="285">
        <v>774540</v>
      </c>
      <c r="G21" s="174"/>
      <c r="H21" s="174"/>
      <c r="I21" s="174"/>
      <c r="J21" s="174"/>
      <c r="K21" s="174"/>
      <c r="L21" s="174"/>
    </row>
    <row r="22" spans="1:12" s="175" customFormat="1" ht="57" customHeight="1">
      <c r="A22" s="188"/>
      <c r="B22" s="201" t="s">
        <v>31</v>
      </c>
      <c r="C22" s="192"/>
      <c r="D22" s="285">
        <f>D18</f>
        <v>4687934</v>
      </c>
      <c r="E22" s="285">
        <f>E18</f>
        <v>1006926.28</v>
      </c>
      <c r="F22" s="285">
        <f>F18</f>
        <v>1006926.28</v>
      </c>
      <c r="G22" s="174"/>
      <c r="H22" s="174"/>
      <c r="I22" s="174"/>
      <c r="J22" s="174"/>
      <c r="K22" s="174"/>
      <c r="L22" s="174"/>
    </row>
    <row r="23" spans="1:12" s="204" customFormat="1" ht="46.5" customHeight="1" hidden="1">
      <c r="A23" s="205"/>
      <c r="B23" s="201"/>
      <c r="C23" s="202"/>
      <c r="D23" s="170"/>
      <c r="E23" s="170"/>
      <c r="F23" s="170"/>
      <c r="G23" s="203"/>
      <c r="H23" s="203"/>
      <c r="I23" s="203"/>
      <c r="J23" s="203"/>
      <c r="K23" s="203"/>
      <c r="L23" s="203"/>
    </row>
    <row r="24" spans="1:12" ht="12.75">
      <c r="A24" s="5"/>
      <c r="B24" s="5"/>
      <c r="C24" s="5"/>
      <c r="D24" s="5"/>
      <c r="E24" s="5"/>
      <c r="F24" s="5"/>
      <c r="G24" s="5"/>
      <c r="H24" s="5"/>
      <c r="I24" s="5"/>
      <c r="J24" s="5"/>
      <c r="K24" s="5"/>
      <c r="L24" s="5"/>
    </row>
    <row r="26" spans="1:2" ht="12.75" customHeight="1">
      <c r="A26" s="65"/>
      <c r="B26" s="66"/>
    </row>
  </sheetData>
  <sheetProtection/>
  <mergeCells count="9">
    <mergeCell ref="A6:E6"/>
    <mergeCell ref="C3:F3"/>
    <mergeCell ref="C7:C8"/>
    <mergeCell ref="D7:D8"/>
    <mergeCell ref="E7:F7"/>
    <mergeCell ref="B7:B8"/>
    <mergeCell ref="A7:A8"/>
    <mergeCell ref="A5:F5"/>
    <mergeCell ref="A4:F4"/>
  </mergeCells>
  <printOptions horizontalCentered="1"/>
  <pageMargins left="1.1811023622047245" right="0.35433070866141736" top="0.5905511811023623" bottom="0.3937007874015748" header="0.5118110236220472" footer="0.5118110236220472"/>
  <pageSetup fitToHeight="0"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S200"/>
  <sheetViews>
    <sheetView showGridLines="0" showZeros="0" zoomScalePageLayoutView="0" workbookViewId="0" topLeftCell="H161">
      <selection activeCell="D3" sqref="D3:S3"/>
    </sheetView>
  </sheetViews>
  <sheetFormatPr defaultColWidth="9.16015625" defaultRowHeight="12.75"/>
  <cols>
    <col min="1" max="1" width="3.83203125" style="7" hidden="1" customWidth="1"/>
    <col min="2" max="3" width="12.33203125" style="51" hidden="1" customWidth="1"/>
    <col min="4" max="6" width="11.66015625" style="51" customWidth="1"/>
    <col min="7" max="7" width="42" style="7" customWidth="1"/>
    <col min="8" max="8" width="15" style="7" customWidth="1"/>
    <col min="9" max="9" width="15.66015625" style="7" customWidth="1"/>
    <col min="10" max="10" width="14.33203125" style="7" customWidth="1"/>
    <col min="11" max="14" width="12.66015625" style="7" customWidth="1"/>
    <col min="15" max="15" width="13.83203125" style="7" customWidth="1"/>
    <col min="16" max="18" width="12.66015625" style="7" customWidth="1"/>
    <col min="19" max="19" width="16.83203125" style="7" customWidth="1"/>
    <col min="20" max="20" width="9.16015625" style="6" customWidth="1"/>
    <col min="21" max="16384" width="9.16015625" style="6" customWidth="1"/>
  </cols>
  <sheetData>
    <row r="2" spans="16:19" ht="69" customHeight="1">
      <c r="P2" s="557" t="s">
        <v>534</v>
      </c>
      <c r="Q2" s="557"/>
      <c r="R2" s="557"/>
      <c r="S2" s="557"/>
    </row>
    <row r="3" spans="4:19" ht="39" customHeight="1">
      <c r="D3" s="550" t="s">
        <v>546</v>
      </c>
      <c r="E3" s="550"/>
      <c r="F3" s="551"/>
      <c r="G3" s="551"/>
      <c r="H3" s="551"/>
      <c r="I3" s="551"/>
      <c r="J3" s="551"/>
      <c r="K3" s="551"/>
      <c r="L3" s="551"/>
      <c r="M3" s="551"/>
      <c r="N3" s="551"/>
      <c r="O3" s="551"/>
      <c r="P3" s="551"/>
      <c r="Q3" s="551"/>
      <c r="R3" s="551"/>
      <c r="S3" s="551"/>
    </row>
    <row r="4" spans="1:19" ht="38.25" customHeight="1">
      <c r="A4" s="2"/>
      <c r="B4" s="542" t="s">
        <v>495</v>
      </c>
      <c r="C4" s="542"/>
      <c r="D4" s="543"/>
      <c r="E4" s="543"/>
      <c r="F4" s="543"/>
      <c r="G4" s="543"/>
      <c r="H4" s="543"/>
      <c r="I4" s="543"/>
      <c r="J4" s="543"/>
      <c r="K4" s="543"/>
      <c r="L4" s="543"/>
      <c r="M4" s="543"/>
      <c r="N4" s="543"/>
      <c r="O4" s="543"/>
      <c r="P4" s="543"/>
      <c r="Q4" s="543"/>
      <c r="R4" s="543"/>
      <c r="S4" s="543"/>
    </row>
    <row r="5" spans="2:19" ht="18.75">
      <c r="B5" s="52"/>
      <c r="C5" s="52"/>
      <c r="D5" s="53"/>
      <c r="E5" s="53"/>
      <c r="F5" s="53"/>
      <c r="G5" s="8"/>
      <c r="H5" s="8"/>
      <c r="I5" s="8"/>
      <c r="J5" s="14"/>
      <c r="K5" s="8"/>
      <c r="L5" s="8"/>
      <c r="M5" s="9"/>
      <c r="N5" s="9"/>
      <c r="O5" s="10"/>
      <c r="P5" s="10"/>
      <c r="Q5" s="10"/>
      <c r="R5" s="10"/>
      <c r="S5" s="42" t="s">
        <v>671</v>
      </c>
    </row>
    <row r="6" spans="1:19" ht="21.75" customHeight="1">
      <c r="A6" s="11"/>
      <c r="B6" s="539" t="s">
        <v>668</v>
      </c>
      <c r="C6" s="539" t="s">
        <v>115</v>
      </c>
      <c r="D6" s="539" t="s">
        <v>117</v>
      </c>
      <c r="E6" s="545" t="s">
        <v>219</v>
      </c>
      <c r="F6" s="545" t="s">
        <v>220</v>
      </c>
      <c r="G6" s="546" t="s">
        <v>217</v>
      </c>
      <c r="H6" s="564" t="s">
        <v>629</v>
      </c>
      <c r="I6" s="564"/>
      <c r="J6" s="564"/>
      <c r="K6" s="564"/>
      <c r="L6" s="564"/>
      <c r="M6" s="537" t="s">
        <v>630</v>
      </c>
      <c r="N6" s="538"/>
      <c r="O6" s="538"/>
      <c r="P6" s="538"/>
      <c r="Q6" s="538"/>
      <c r="R6" s="538"/>
      <c r="S6" s="564" t="s">
        <v>631</v>
      </c>
    </row>
    <row r="7" spans="1:19" ht="16.5" customHeight="1">
      <c r="A7" s="12"/>
      <c r="B7" s="540"/>
      <c r="C7" s="540"/>
      <c r="D7" s="540"/>
      <c r="E7" s="545"/>
      <c r="F7" s="545"/>
      <c r="G7" s="544"/>
      <c r="H7" s="534" t="s">
        <v>492</v>
      </c>
      <c r="I7" s="536" t="s">
        <v>633</v>
      </c>
      <c r="J7" s="544" t="s">
        <v>634</v>
      </c>
      <c r="K7" s="544"/>
      <c r="L7" s="536" t="s">
        <v>635</v>
      </c>
      <c r="M7" s="547" t="s">
        <v>492</v>
      </c>
      <c r="N7" s="536" t="s">
        <v>493</v>
      </c>
      <c r="O7" s="536" t="s">
        <v>633</v>
      </c>
      <c r="P7" s="544" t="s">
        <v>634</v>
      </c>
      <c r="Q7" s="544"/>
      <c r="R7" s="536" t="s">
        <v>635</v>
      </c>
      <c r="S7" s="564"/>
    </row>
    <row r="8" spans="1:19" ht="20.25" customHeight="1">
      <c r="A8" s="13"/>
      <c r="B8" s="540"/>
      <c r="C8" s="540"/>
      <c r="D8" s="540"/>
      <c r="E8" s="545"/>
      <c r="F8" s="545"/>
      <c r="G8" s="544"/>
      <c r="H8" s="544"/>
      <c r="I8" s="536"/>
      <c r="J8" s="544" t="s">
        <v>636</v>
      </c>
      <c r="K8" s="544" t="s">
        <v>637</v>
      </c>
      <c r="L8" s="536"/>
      <c r="M8" s="547"/>
      <c r="N8" s="536"/>
      <c r="O8" s="536"/>
      <c r="P8" s="544" t="s">
        <v>636</v>
      </c>
      <c r="Q8" s="544" t="s">
        <v>637</v>
      </c>
      <c r="R8" s="536"/>
      <c r="S8" s="564"/>
    </row>
    <row r="9" spans="1:19" ht="96" customHeight="1">
      <c r="A9" s="56"/>
      <c r="B9" s="541"/>
      <c r="C9" s="541"/>
      <c r="D9" s="541"/>
      <c r="E9" s="545"/>
      <c r="F9" s="545"/>
      <c r="G9" s="544"/>
      <c r="H9" s="544"/>
      <c r="I9" s="536"/>
      <c r="J9" s="544"/>
      <c r="K9" s="544"/>
      <c r="L9" s="536"/>
      <c r="M9" s="547"/>
      <c r="N9" s="536"/>
      <c r="O9" s="536"/>
      <c r="P9" s="544"/>
      <c r="Q9" s="544"/>
      <c r="R9" s="536"/>
      <c r="S9" s="564"/>
    </row>
    <row r="10" spans="1:19" s="143" customFormat="1" ht="10.5" customHeight="1">
      <c r="A10" s="139"/>
      <c r="B10" s="140"/>
      <c r="C10" s="140"/>
      <c r="D10" s="140">
        <v>1</v>
      </c>
      <c r="E10" s="140">
        <v>2</v>
      </c>
      <c r="F10" s="141">
        <v>3</v>
      </c>
      <c r="G10" s="141">
        <v>4</v>
      </c>
      <c r="H10" s="141">
        <v>5</v>
      </c>
      <c r="I10" s="142">
        <v>6</v>
      </c>
      <c r="J10" s="141">
        <v>7</v>
      </c>
      <c r="K10" s="141">
        <v>8</v>
      </c>
      <c r="L10" s="142">
        <v>9</v>
      </c>
      <c r="M10" s="141">
        <v>10</v>
      </c>
      <c r="N10" s="141">
        <v>11</v>
      </c>
      <c r="O10" s="142">
        <v>12</v>
      </c>
      <c r="P10" s="141">
        <v>13</v>
      </c>
      <c r="Q10" s="141">
        <v>14</v>
      </c>
      <c r="R10" s="142">
        <v>15</v>
      </c>
      <c r="S10" s="141">
        <v>16</v>
      </c>
    </row>
    <row r="11" spans="1:19" s="365" customFormat="1" ht="32.25" customHeight="1">
      <c r="A11" s="364"/>
      <c r="B11" s="67" t="s">
        <v>652</v>
      </c>
      <c r="C11" s="67"/>
      <c r="D11" s="67" t="s">
        <v>652</v>
      </c>
      <c r="E11" s="67"/>
      <c r="F11" s="67"/>
      <c r="G11" s="287" t="s">
        <v>361</v>
      </c>
      <c r="H11" s="127">
        <f>H12</f>
        <v>3316732</v>
      </c>
      <c r="I11" s="127">
        <f aca="true" t="shared" si="0" ref="I11:I20">H11-L11</f>
        <v>3316732</v>
      </c>
      <c r="J11" s="127">
        <f>J12</f>
        <v>1948765</v>
      </c>
      <c r="K11" s="127">
        <f>K12</f>
        <v>189606</v>
      </c>
      <c r="L11" s="127">
        <f>L12</f>
        <v>0</v>
      </c>
      <c r="M11" s="127">
        <f>M12</f>
        <v>21600</v>
      </c>
      <c r="N11" s="127">
        <f>N12</f>
        <v>20000</v>
      </c>
      <c r="O11" s="127">
        <f aca="true" t="shared" si="1" ref="O11:O23">M11-R11</f>
        <v>1600</v>
      </c>
      <c r="P11" s="127">
        <f>P12</f>
        <v>0</v>
      </c>
      <c r="Q11" s="127">
        <f>Q12</f>
        <v>0</v>
      </c>
      <c r="R11" s="127">
        <f>R12</f>
        <v>20000</v>
      </c>
      <c r="S11" s="127">
        <f aca="true" t="shared" si="2" ref="S11:S45">H11+M11</f>
        <v>3338332</v>
      </c>
    </row>
    <row r="12" spans="1:19" s="87" customFormat="1" ht="33.75" customHeight="1">
      <c r="A12" s="86"/>
      <c r="B12" s="84" t="s">
        <v>652</v>
      </c>
      <c r="C12" s="84"/>
      <c r="D12" s="67" t="s">
        <v>638</v>
      </c>
      <c r="E12" s="67"/>
      <c r="F12" s="67"/>
      <c r="G12" s="287" t="s">
        <v>361</v>
      </c>
      <c r="H12" s="127">
        <f>H13+H16+H18</f>
        <v>3316732</v>
      </c>
      <c r="I12" s="127">
        <f t="shared" si="0"/>
        <v>3316732</v>
      </c>
      <c r="J12" s="127">
        <f>J13+J16+J18</f>
        <v>1948765</v>
      </c>
      <c r="K12" s="127">
        <f>K13+K16+K18</f>
        <v>189606</v>
      </c>
      <c r="L12" s="127">
        <f>L13+L16+L18</f>
        <v>0</v>
      </c>
      <c r="M12" s="127">
        <f>M13+M16+M18</f>
        <v>21600</v>
      </c>
      <c r="N12" s="127">
        <f>N13+N16+N18</f>
        <v>20000</v>
      </c>
      <c r="O12" s="127">
        <f t="shared" si="1"/>
        <v>1600</v>
      </c>
      <c r="P12" s="127">
        <f>P13+P16+P18</f>
        <v>0</v>
      </c>
      <c r="Q12" s="127">
        <f>Q13+Q16+Q18</f>
        <v>0</v>
      </c>
      <c r="R12" s="127">
        <f>R13+R16+R18</f>
        <v>20000</v>
      </c>
      <c r="S12" s="127">
        <f t="shared" si="2"/>
        <v>3338332</v>
      </c>
    </row>
    <row r="13" spans="1:19" s="87" customFormat="1" ht="20.25" customHeight="1">
      <c r="A13" s="86"/>
      <c r="B13" s="84"/>
      <c r="C13" s="84"/>
      <c r="D13" s="84"/>
      <c r="E13" s="84" t="s">
        <v>392</v>
      </c>
      <c r="F13" s="84"/>
      <c r="G13" s="85" t="s">
        <v>391</v>
      </c>
      <c r="H13" s="128">
        <f>H14+H15</f>
        <v>3200732</v>
      </c>
      <c r="I13" s="128">
        <f t="shared" si="0"/>
        <v>3200732</v>
      </c>
      <c r="J13" s="128">
        <f>J14+J15</f>
        <v>1948765</v>
      </c>
      <c r="K13" s="128">
        <f>K14+K15</f>
        <v>189606</v>
      </c>
      <c r="L13" s="128">
        <f>L14+L15</f>
        <v>0</v>
      </c>
      <c r="M13" s="128">
        <f>M14+M15</f>
        <v>21600</v>
      </c>
      <c r="N13" s="128">
        <f>N14+N15</f>
        <v>20000</v>
      </c>
      <c r="O13" s="130">
        <f t="shared" si="1"/>
        <v>1600</v>
      </c>
      <c r="P13" s="128">
        <f>P14+P15</f>
        <v>0</v>
      </c>
      <c r="Q13" s="128">
        <f>Q14+Q15</f>
        <v>0</v>
      </c>
      <c r="R13" s="128">
        <f>R14+R15</f>
        <v>20000</v>
      </c>
      <c r="S13" s="128">
        <f t="shared" si="2"/>
        <v>3222332</v>
      </c>
    </row>
    <row r="14" spans="2:19" ht="45.75" customHeight="1">
      <c r="B14" s="54" t="s">
        <v>667</v>
      </c>
      <c r="C14" s="55" t="s">
        <v>653</v>
      </c>
      <c r="D14" s="55" t="s">
        <v>229</v>
      </c>
      <c r="E14" s="55" t="s">
        <v>230</v>
      </c>
      <c r="F14" s="55" t="s">
        <v>639</v>
      </c>
      <c r="G14" s="47" t="s">
        <v>118</v>
      </c>
      <c r="H14" s="131">
        <v>3000325</v>
      </c>
      <c r="I14" s="129">
        <f t="shared" si="0"/>
        <v>3000325</v>
      </c>
      <c r="J14" s="131">
        <v>1948765</v>
      </c>
      <c r="K14" s="131">
        <v>189606</v>
      </c>
      <c r="L14" s="131"/>
      <c r="M14" s="131">
        <v>21600</v>
      </c>
      <c r="N14" s="131">
        <v>20000</v>
      </c>
      <c r="O14" s="131">
        <f t="shared" si="1"/>
        <v>1600</v>
      </c>
      <c r="P14" s="130"/>
      <c r="Q14" s="130"/>
      <c r="R14" s="131">
        <v>20000</v>
      </c>
      <c r="S14" s="129">
        <f t="shared" si="2"/>
        <v>3021925</v>
      </c>
    </row>
    <row r="15" spans="2:19" ht="30.75" customHeight="1">
      <c r="B15" s="54"/>
      <c r="C15" s="55" t="s">
        <v>678</v>
      </c>
      <c r="D15" s="55" t="s">
        <v>388</v>
      </c>
      <c r="E15" s="55" t="s">
        <v>5</v>
      </c>
      <c r="F15" s="55" t="s">
        <v>717</v>
      </c>
      <c r="G15" s="69" t="s">
        <v>390</v>
      </c>
      <c r="H15" s="131">
        <v>200407</v>
      </c>
      <c r="I15" s="129">
        <f t="shared" si="0"/>
        <v>200407</v>
      </c>
      <c r="J15" s="131"/>
      <c r="K15" s="131"/>
      <c r="L15" s="131"/>
      <c r="M15" s="131"/>
      <c r="N15" s="131"/>
      <c r="O15" s="131">
        <f t="shared" si="1"/>
        <v>0</v>
      </c>
      <c r="P15" s="130"/>
      <c r="Q15" s="130"/>
      <c r="R15" s="131"/>
      <c r="S15" s="129">
        <f t="shared" si="2"/>
        <v>200407</v>
      </c>
    </row>
    <row r="16" spans="1:19" s="78" customFormat="1" ht="18.75" customHeight="1">
      <c r="A16" s="66"/>
      <c r="B16" s="54"/>
      <c r="C16" s="54"/>
      <c r="D16" s="54" t="s">
        <v>397</v>
      </c>
      <c r="E16" s="54" t="s">
        <v>393</v>
      </c>
      <c r="F16" s="54" t="s">
        <v>721</v>
      </c>
      <c r="G16" s="44" t="s">
        <v>232</v>
      </c>
      <c r="H16" s="130">
        <f>H17</f>
        <v>104000</v>
      </c>
      <c r="I16" s="128">
        <f t="shared" si="0"/>
        <v>104000</v>
      </c>
      <c r="J16" s="130">
        <f>J17</f>
        <v>0</v>
      </c>
      <c r="K16" s="130">
        <f>K17</f>
        <v>0</v>
      </c>
      <c r="L16" s="130">
        <f>L17</f>
        <v>0</v>
      </c>
      <c r="M16" s="130">
        <f>M17</f>
        <v>0</v>
      </c>
      <c r="N16" s="130">
        <f>N17</f>
        <v>0</v>
      </c>
      <c r="O16" s="130">
        <f t="shared" si="1"/>
        <v>0</v>
      </c>
      <c r="P16" s="130">
        <f>P17</f>
        <v>0</v>
      </c>
      <c r="Q16" s="130">
        <f>Q17</f>
        <v>0</v>
      </c>
      <c r="R16" s="130">
        <f>R17</f>
        <v>0</v>
      </c>
      <c r="S16" s="128">
        <f t="shared" si="2"/>
        <v>104000</v>
      </c>
    </row>
    <row r="17" spans="2:19" ht="30.75" customHeight="1">
      <c r="B17" s="54"/>
      <c r="C17" s="55"/>
      <c r="D17" s="55" t="s">
        <v>394</v>
      </c>
      <c r="E17" s="55" t="s">
        <v>395</v>
      </c>
      <c r="F17" s="55" t="s">
        <v>721</v>
      </c>
      <c r="G17" s="69" t="s">
        <v>396</v>
      </c>
      <c r="H17" s="131">
        <v>104000</v>
      </c>
      <c r="I17" s="129">
        <f t="shared" si="0"/>
        <v>104000</v>
      </c>
      <c r="J17" s="131"/>
      <c r="K17" s="131"/>
      <c r="L17" s="131"/>
      <c r="M17" s="131"/>
      <c r="N17" s="131"/>
      <c r="O17" s="131">
        <f t="shared" si="1"/>
        <v>0</v>
      </c>
      <c r="P17" s="130"/>
      <c r="Q17" s="130"/>
      <c r="R17" s="131"/>
      <c r="S17" s="129">
        <f t="shared" si="2"/>
        <v>104000</v>
      </c>
    </row>
    <row r="18" spans="1:19" s="78" customFormat="1" ht="30.75" customHeight="1">
      <c r="A18" s="66"/>
      <c r="B18" s="54"/>
      <c r="C18" s="54"/>
      <c r="D18" s="54"/>
      <c r="E18" s="54" t="s">
        <v>400</v>
      </c>
      <c r="F18" s="54"/>
      <c r="G18" s="44" t="s">
        <v>553</v>
      </c>
      <c r="H18" s="130">
        <f>H20</f>
        <v>12000</v>
      </c>
      <c r="I18" s="128">
        <f t="shared" si="0"/>
        <v>12000</v>
      </c>
      <c r="J18" s="130"/>
      <c r="K18" s="130"/>
      <c r="L18" s="130"/>
      <c r="M18" s="130">
        <f>M19+M20</f>
        <v>0</v>
      </c>
      <c r="N18" s="130">
        <f>N19+N20</f>
        <v>0</v>
      </c>
      <c r="O18" s="130">
        <f t="shared" si="1"/>
        <v>0</v>
      </c>
      <c r="P18" s="130">
        <f>P19+P20</f>
        <v>0</v>
      </c>
      <c r="Q18" s="130">
        <f>Q19+Q20</f>
        <v>0</v>
      </c>
      <c r="R18" s="130">
        <f>R19+R20</f>
        <v>0</v>
      </c>
      <c r="S18" s="128">
        <f t="shared" si="2"/>
        <v>12000</v>
      </c>
    </row>
    <row r="19" spans="2:19" ht="30.75" customHeight="1" hidden="1">
      <c r="B19" s="54"/>
      <c r="C19" s="55"/>
      <c r="D19" s="55" t="s">
        <v>225</v>
      </c>
      <c r="E19" s="55" t="s">
        <v>226</v>
      </c>
      <c r="F19" s="55" t="s">
        <v>660</v>
      </c>
      <c r="G19" s="69" t="s">
        <v>227</v>
      </c>
      <c r="H19" s="131"/>
      <c r="I19" s="129"/>
      <c r="J19" s="131"/>
      <c r="K19" s="131"/>
      <c r="L19" s="131"/>
      <c r="M19" s="131"/>
      <c r="N19" s="131"/>
      <c r="O19" s="131">
        <f t="shared" si="1"/>
        <v>0</v>
      </c>
      <c r="P19" s="130"/>
      <c r="Q19" s="130"/>
      <c r="R19" s="131"/>
      <c r="S19" s="129">
        <f t="shared" si="2"/>
        <v>0</v>
      </c>
    </row>
    <row r="20" spans="2:19" ht="30" customHeight="1">
      <c r="B20" s="54"/>
      <c r="C20" s="55" t="s">
        <v>682</v>
      </c>
      <c r="D20" s="55" t="s">
        <v>554</v>
      </c>
      <c r="E20" s="55" t="s">
        <v>555</v>
      </c>
      <c r="F20" s="55" t="s">
        <v>660</v>
      </c>
      <c r="G20" s="69" t="s">
        <v>564</v>
      </c>
      <c r="H20" s="131">
        <v>12000</v>
      </c>
      <c r="I20" s="129">
        <f t="shared" si="0"/>
        <v>12000</v>
      </c>
      <c r="J20" s="131">
        <f>J21+J22+J23</f>
        <v>0</v>
      </c>
      <c r="K20" s="131">
        <f>K21+K22+K23</f>
        <v>0</v>
      </c>
      <c r="L20" s="131">
        <f>L21+L22+L23</f>
        <v>0</v>
      </c>
      <c r="M20" s="131">
        <f>M21+M22+M23</f>
        <v>0</v>
      </c>
      <c r="N20" s="131"/>
      <c r="O20" s="131">
        <f t="shared" si="1"/>
        <v>0</v>
      </c>
      <c r="P20" s="131">
        <f>P21+P22+P23</f>
        <v>0</v>
      </c>
      <c r="Q20" s="131">
        <f>Q21+Q22+Q23</f>
        <v>0</v>
      </c>
      <c r="R20" s="131">
        <f>R21+R22+R23</f>
        <v>0</v>
      </c>
      <c r="S20" s="129">
        <f t="shared" si="2"/>
        <v>12000</v>
      </c>
    </row>
    <row r="21" spans="1:19" s="78" customFormat="1" ht="58.5" customHeight="1" hidden="1">
      <c r="A21" s="66"/>
      <c r="B21" s="54"/>
      <c r="C21" s="55" t="s">
        <v>682</v>
      </c>
      <c r="D21" s="227" t="s">
        <v>189</v>
      </c>
      <c r="E21" s="227" t="s">
        <v>188</v>
      </c>
      <c r="F21" s="227" t="s">
        <v>717</v>
      </c>
      <c r="G21" s="225" t="s">
        <v>183</v>
      </c>
      <c r="H21" s="195"/>
      <c r="I21" s="129"/>
      <c r="J21" s="130">
        <f aca="true" t="shared" si="3" ref="J21:Q21">J23</f>
        <v>0</v>
      </c>
      <c r="K21" s="130">
        <f t="shared" si="3"/>
        <v>0</v>
      </c>
      <c r="L21" s="130">
        <f t="shared" si="3"/>
        <v>0</v>
      </c>
      <c r="M21" s="130">
        <f t="shared" si="3"/>
        <v>0</v>
      </c>
      <c r="N21" s="130"/>
      <c r="O21" s="131">
        <f t="shared" si="1"/>
        <v>0</v>
      </c>
      <c r="P21" s="130">
        <f t="shared" si="3"/>
        <v>0</v>
      </c>
      <c r="Q21" s="130">
        <f t="shared" si="3"/>
        <v>0</v>
      </c>
      <c r="R21" s="130"/>
      <c r="S21" s="129">
        <f t="shared" si="2"/>
        <v>0</v>
      </c>
    </row>
    <row r="22" spans="1:19" s="78" customFormat="1" ht="63" customHeight="1" hidden="1">
      <c r="A22" s="66"/>
      <c r="B22" s="54"/>
      <c r="C22" s="55" t="s">
        <v>682</v>
      </c>
      <c r="D22" s="227" t="s">
        <v>184</v>
      </c>
      <c r="E22" s="227" t="s">
        <v>190</v>
      </c>
      <c r="F22" s="227" t="s">
        <v>717</v>
      </c>
      <c r="G22" s="224" t="s">
        <v>182</v>
      </c>
      <c r="H22" s="195"/>
      <c r="I22" s="129"/>
      <c r="J22" s="130"/>
      <c r="K22" s="130"/>
      <c r="L22" s="130"/>
      <c r="M22" s="130"/>
      <c r="N22" s="130"/>
      <c r="O22" s="131">
        <f t="shared" si="1"/>
        <v>0</v>
      </c>
      <c r="P22" s="130"/>
      <c r="Q22" s="130"/>
      <c r="R22" s="130"/>
      <c r="S22" s="129">
        <f t="shared" si="2"/>
        <v>0</v>
      </c>
    </row>
    <row r="23" spans="2:19" ht="45" hidden="1">
      <c r="B23" s="43"/>
      <c r="C23" s="46">
        <v>250404</v>
      </c>
      <c r="D23" s="46">
        <v>118603</v>
      </c>
      <c r="E23" s="46">
        <v>8603</v>
      </c>
      <c r="F23" s="55" t="s">
        <v>717</v>
      </c>
      <c r="G23" s="226" t="s">
        <v>191</v>
      </c>
      <c r="H23" s="131"/>
      <c r="I23" s="129"/>
      <c r="J23" s="131"/>
      <c r="K23" s="131"/>
      <c r="L23" s="131"/>
      <c r="M23" s="131"/>
      <c r="N23" s="131"/>
      <c r="O23" s="131">
        <f t="shared" si="1"/>
        <v>0</v>
      </c>
      <c r="P23" s="131"/>
      <c r="Q23" s="131"/>
      <c r="R23" s="131"/>
      <c r="S23" s="129">
        <f t="shared" si="2"/>
        <v>0</v>
      </c>
    </row>
    <row r="24" spans="1:19" s="78" customFormat="1" ht="42.75">
      <c r="A24" s="66"/>
      <c r="B24" s="67" t="s">
        <v>718</v>
      </c>
      <c r="C24" s="67"/>
      <c r="D24" s="67" t="s">
        <v>233</v>
      </c>
      <c r="E24" s="73"/>
      <c r="F24" s="67"/>
      <c r="G24" s="73" t="s">
        <v>362</v>
      </c>
      <c r="H24" s="127">
        <f>H25</f>
        <v>27700127</v>
      </c>
      <c r="I24" s="127">
        <f>H24-L24</f>
        <v>27700127</v>
      </c>
      <c r="J24" s="127">
        <f>J25</f>
        <v>3886500</v>
      </c>
      <c r="K24" s="127">
        <f>K25</f>
        <v>313520</v>
      </c>
      <c r="L24" s="127">
        <f>L25</f>
        <v>0</v>
      </c>
      <c r="M24" s="127">
        <f>M25</f>
        <v>908540</v>
      </c>
      <c r="N24" s="127">
        <f>N25</f>
        <v>200540</v>
      </c>
      <c r="O24" s="127">
        <f>M24-R24</f>
        <v>708000</v>
      </c>
      <c r="P24" s="127">
        <f>P25</f>
        <v>32000</v>
      </c>
      <c r="Q24" s="127">
        <f>Q25</f>
        <v>0</v>
      </c>
      <c r="R24" s="127">
        <f>R25</f>
        <v>200540</v>
      </c>
      <c r="S24" s="127">
        <f t="shared" si="2"/>
        <v>28608667</v>
      </c>
    </row>
    <row r="25" spans="1:19" s="78" customFormat="1" ht="43.5" customHeight="1">
      <c r="A25" s="66"/>
      <c r="B25" s="67"/>
      <c r="C25" s="67"/>
      <c r="D25" s="67" t="s">
        <v>234</v>
      </c>
      <c r="E25" s="73"/>
      <c r="F25" s="67"/>
      <c r="G25" s="73" t="s">
        <v>363</v>
      </c>
      <c r="H25" s="127">
        <f>H28+H44+H59+H64+H74+H76+H81+H26+H70</f>
        <v>27700127</v>
      </c>
      <c r="I25" s="127">
        <f>H25-L25</f>
        <v>27700127</v>
      </c>
      <c r="J25" s="127">
        <f>J28+J44+J59+J64+J74+J76+J81+J26+J70</f>
        <v>3886500</v>
      </c>
      <c r="K25" s="127">
        <f>K28+K44+K59+K64+K74+K76+K81+K26+K70</f>
        <v>313520</v>
      </c>
      <c r="L25" s="127">
        <f>L28+L44+L59+L64+L74+L76+L81+L26+L70</f>
        <v>0</v>
      </c>
      <c r="M25" s="127">
        <f>M28+M44+M59+M64+M74+M76+M81+M26+M70+M72</f>
        <v>908540</v>
      </c>
      <c r="N25" s="127">
        <f>N28+N44+N59+N64+N74+N76+N81+N26+N70+N72</f>
        <v>200540</v>
      </c>
      <c r="O25" s="127">
        <f>M25-R25</f>
        <v>708000</v>
      </c>
      <c r="P25" s="127">
        <f>P28+P44+P59+P64+P74+P76+P81+P26+P70+P72</f>
        <v>32000</v>
      </c>
      <c r="Q25" s="127">
        <f>Q28+Q44+Q59+Q64+Q74+Q76+Q81+Q26+Q70+Q72</f>
        <v>0</v>
      </c>
      <c r="R25" s="127">
        <f>R28+R44+R59+R64+R74+R76+R81+R26+R70+R72</f>
        <v>200540</v>
      </c>
      <c r="S25" s="127">
        <f t="shared" si="2"/>
        <v>28608667</v>
      </c>
    </row>
    <row r="26" spans="1:19" s="90" customFormat="1" ht="22.5" customHeight="1">
      <c r="A26" s="89"/>
      <c r="B26" s="84"/>
      <c r="C26" s="84"/>
      <c r="D26" s="84"/>
      <c r="E26" s="84" t="s">
        <v>392</v>
      </c>
      <c r="F26" s="84"/>
      <c r="G26" s="85" t="s">
        <v>391</v>
      </c>
      <c r="H26" s="128">
        <f>H27</f>
        <v>85000</v>
      </c>
      <c r="I26" s="128">
        <f aca="true" t="shared" si="4" ref="I26:I42">H26-L26</f>
        <v>85000</v>
      </c>
      <c r="J26" s="128"/>
      <c r="K26" s="128"/>
      <c r="L26" s="128"/>
      <c r="M26" s="128">
        <f>M27</f>
        <v>0</v>
      </c>
      <c r="N26" s="128">
        <f>N27</f>
        <v>0</v>
      </c>
      <c r="O26" s="128"/>
      <c r="P26" s="128"/>
      <c r="Q26" s="128"/>
      <c r="R26" s="128"/>
      <c r="S26" s="128">
        <f t="shared" si="2"/>
        <v>85000</v>
      </c>
    </row>
    <row r="27" spans="1:19" s="265" customFormat="1" ht="33.75" customHeight="1">
      <c r="A27" s="264"/>
      <c r="B27" s="84"/>
      <c r="C27" s="84"/>
      <c r="D27" s="216" t="s">
        <v>552</v>
      </c>
      <c r="E27" s="216" t="s">
        <v>5</v>
      </c>
      <c r="F27" s="216" t="s">
        <v>717</v>
      </c>
      <c r="G27" s="206" t="s">
        <v>390</v>
      </c>
      <c r="H27" s="129">
        <v>85000</v>
      </c>
      <c r="I27" s="129">
        <f t="shared" si="4"/>
        <v>85000</v>
      </c>
      <c r="J27" s="129"/>
      <c r="K27" s="129"/>
      <c r="L27" s="129"/>
      <c r="M27" s="129"/>
      <c r="N27" s="129"/>
      <c r="O27" s="129"/>
      <c r="P27" s="129"/>
      <c r="Q27" s="129"/>
      <c r="R27" s="129"/>
      <c r="S27" s="128">
        <f t="shared" si="2"/>
        <v>85000</v>
      </c>
    </row>
    <row r="28" spans="1:19" s="78" customFormat="1" ht="21" customHeight="1">
      <c r="A28" s="66"/>
      <c r="B28" s="43"/>
      <c r="C28" s="55" t="s">
        <v>215</v>
      </c>
      <c r="D28" s="54"/>
      <c r="E28" s="54" t="s">
        <v>192</v>
      </c>
      <c r="F28" s="54"/>
      <c r="G28" s="44" t="s">
        <v>692</v>
      </c>
      <c r="H28" s="130">
        <f>H31+H35+H41+H43</f>
        <v>21828407</v>
      </c>
      <c r="I28" s="130">
        <f>I31+I35+I41+I43</f>
        <v>21828407</v>
      </c>
      <c r="J28" s="130">
        <f aca="true" t="shared" si="5" ref="J28:R28">J31+J35+J41</f>
        <v>0</v>
      </c>
      <c r="K28" s="130">
        <f t="shared" si="5"/>
        <v>0</v>
      </c>
      <c r="L28" s="130">
        <f t="shared" si="5"/>
        <v>0</v>
      </c>
      <c r="M28" s="130">
        <f t="shared" si="5"/>
        <v>357000</v>
      </c>
      <c r="N28" s="130"/>
      <c r="O28" s="130">
        <f t="shared" si="5"/>
        <v>357000</v>
      </c>
      <c r="P28" s="130">
        <f t="shared" si="5"/>
        <v>0</v>
      </c>
      <c r="Q28" s="130">
        <f t="shared" si="5"/>
        <v>0</v>
      </c>
      <c r="R28" s="130">
        <f t="shared" si="5"/>
        <v>0</v>
      </c>
      <c r="S28" s="128">
        <f t="shared" si="2"/>
        <v>22185407</v>
      </c>
    </row>
    <row r="29" spans="1:19" s="169" customFormat="1" ht="21" customHeight="1">
      <c r="A29" s="167"/>
      <c r="B29" s="159"/>
      <c r="C29" s="159"/>
      <c r="D29" s="168" t="s">
        <v>235</v>
      </c>
      <c r="E29" s="168" t="s">
        <v>192</v>
      </c>
      <c r="F29" s="168"/>
      <c r="G29" s="366" t="s">
        <v>91</v>
      </c>
      <c r="H29" s="162">
        <f>H32+H36+H42</f>
        <v>18870000</v>
      </c>
      <c r="I29" s="162">
        <f t="shared" si="4"/>
        <v>18870000</v>
      </c>
      <c r="J29" s="162">
        <f>J28</f>
        <v>0</v>
      </c>
      <c r="K29" s="162">
        <f>K28</f>
        <v>0</v>
      </c>
      <c r="L29" s="162">
        <f>L28</f>
        <v>0</v>
      </c>
      <c r="M29" s="162">
        <f>M32+M36+M42</f>
        <v>0</v>
      </c>
      <c r="N29" s="162">
        <f>N32+N36+N42</f>
        <v>0</v>
      </c>
      <c r="O29" s="162">
        <f>M29-R29</f>
        <v>0</v>
      </c>
      <c r="P29" s="162"/>
      <c r="Q29" s="162"/>
      <c r="R29" s="162"/>
      <c r="S29" s="163">
        <f t="shared" si="2"/>
        <v>18870000</v>
      </c>
    </row>
    <row r="30" spans="1:19" s="169" customFormat="1" ht="30">
      <c r="A30" s="167"/>
      <c r="B30" s="159"/>
      <c r="C30" s="159"/>
      <c r="D30" s="168" t="s">
        <v>235</v>
      </c>
      <c r="E30" s="168" t="s">
        <v>192</v>
      </c>
      <c r="F30" s="168"/>
      <c r="G30" s="366" t="s">
        <v>657</v>
      </c>
      <c r="H30" s="162">
        <f>H33+H37</f>
        <v>290000</v>
      </c>
      <c r="I30" s="162">
        <f t="shared" si="4"/>
        <v>290000</v>
      </c>
      <c r="J30" s="162">
        <f>J33+J37</f>
        <v>0</v>
      </c>
      <c r="K30" s="162">
        <f>K33+K37</f>
        <v>0</v>
      </c>
      <c r="L30" s="162">
        <f>L33+L37</f>
        <v>0</v>
      </c>
      <c r="M30" s="162">
        <f>M33+M37</f>
        <v>0</v>
      </c>
      <c r="N30" s="162">
        <f>N33+N37</f>
        <v>0</v>
      </c>
      <c r="O30" s="162"/>
      <c r="P30" s="162"/>
      <c r="Q30" s="162"/>
      <c r="R30" s="162"/>
      <c r="S30" s="163">
        <f t="shared" si="2"/>
        <v>290000</v>
      </c>
    </row>
    <row r="31" spans="2:19" ht="30">
      <c r="B31" s="43"/>
      <c r="C31" s="55">
        <v>80101</v>
      </c>
      <c r="D31" s="55" t="s">
        <v>236</v>
      </c>
      <c r="E31" s="55" t="s">
        <v>193</v>
      </c>
      <c r="F31" s="55" t="s">
        <v>719</v>
      </c>
      <c r="G31" s="69" t="s">
        <v>194</v>
      </c>
      <c r="H31" s="131">
        <v>21020270</v>
      </c>
      <c r="I31" s="131">
        <f t="shared" si="4"/>
        <v>21020270</v>
      </c>
      <c r="J31" s="131"/>
      <c r="K31" s="131"/>
      <c r="L31" s="131"/>
      <c r="M31" s="131">
        <v>357000</v>
      </c>
      <c r="N31" s="131"/>
      <c r="O31" s="131">
        <f>M31-R31</f>
        <v>357000</v>
      </c>
      <c r="P31" s="131"/>
      <c r="Q31" s="131"/>
      <c r="R31" s="131"/>
      <c r="S31" s="129">
        <f t="shared" si="2"/>
        <v>21377270</v>
      </c>
    </row>
    <row r="32" spans="2:19" ht="15">
      <c r="B32" s="43"/>
      <c r="C32" s="46">
        <v>80101</v>
      </c>
      <c r="D32" s="55" t="s">
        <v>236</v>
      </c>
      <c r="E32" s="55" t="s">
        <v>193</v>
      </c>
      <c r="F32" s="55" t="s">
        <v>719</v>
      </c>
      <c r="G32" s="69" t="s">
        <v>91</v>
      </c>
      <c r="H32" s="131">
        <v>18870000</v>
      </c>
      <c r="I32" s="131">
        <f t="shared" si="4"/>
        <v>18870000</v>
      </c>
      <c r="J32" s="131"/>
      <c r="K32" s="131"/>
      <c r="L32" s="131"/>
      <c r="M32" s="131"/>
      <c r="N32" s="131"/>
      <c r="O32" s="131">
        <f>M32-R32</f>
        <v>0</v>
      </c>
      <c r="P32" s="131"/>
      <c r="Q32" s="131"/>
      <c r="R32" s="131"/>
      <c r="S32" s="129">
        <f t="shared" si="2"/>
        <v>18870000</v>
      </c>
    </row>
    <row r="33" spans="2:19" ht="15">
      <c r="B33" s="43"/>
      <c r="C33" s="46">
        <v>80101</v>
      </c>
      <c r="D33" s="55" t="s">
        <v>236</v>
      </c>
      <c r="E33" s="55" t="s">
        <v>193</v>
      </c>
      <c r="F33" s="55" t="s">
        <v>719</v>
      </c>
      <c r="G33" s="69" t="s">
        <v>657</v>
      </c>
      <c r="H33" s="131">
        <v>290000</v>
      </c>
      <c r="I33" s="131">
        <f t="shared" si="4"/>
        <v>290000</v>
      </c>
      <c r="J33" s="131"/>
      <c r="K33" s="131"/>
      <c r="L33" s="131"/>
      <c r="M33" s="131"/>
      <c r="N33" s="131"/>
      <c r="O33" s="131"/>
      <c r="P33" s="131"/>
      <c r="Q33" s="131"/>
      <c r="R33" s="131"/>
      <c r="S33" s="129">
        <f t="shared" si="2"/>
        <v>290000</v>
      </c>
    </row>
    <row r="34" spans="2:19" ht="30">
      <c r="B34" s="43"/>
      <c r="C34" s="46"/>
      <c r="D34" s="55" t="s">
        <v>236</v>
      </c>
      <c r="E34" s="55" t="s">
        <v>193</v>
      </c>
      <c r="F34" s="55" t="s">
        <v>719</v>
      </c>
      <c r="G34" s="69" t="s">
        <v>763</v>
      </c>
      <c r="H34" s="131">
        <v>232464</v>
      </c>
      <c r="I34" s="131">
        <f t="shared" si="4"/>
        <v>232464</v>
      </c>
      <c r="J34" s="131"/>
      <c r="K34" s="131"/>
      <c r="L34" s="131"/>
      <c r="M34" s="131"/>
      <c r="N34" s="131"/>
      <c r="O34" s="131"/>
      <c r="P34" s="131"/>
      <c r="Q34" s="131"/>
      <c r="R34" s="131"/>
      <c r="S34" s="129">
        <f t="shared" si="2"/>
        <v>232464</v>
      </c>
    </row>
    <row r="35" spans="2:19" ht="60">
      <c r="B35" s="43"/>
      <c r="C35" s="55" t="s">
        <v>216</v>
      </c>
      <c r="D35" s="55" t="s">
        <v>237</v>
      </c>
      <c r="E35" s="55" t="s">
        <v>238</v>
      </c>
      <c r="F35" s="55" t="s">
        <v>239</v>
      </c>
      <c r="G35" s="69" t="s">
        <v>240</v>
      </c>
      <c r="H35" s="131">
        <v>781937</v>
      </c>
      <c r="I35" s="131">
        <f t="shared" si="4"/>
        <v>781937</v>
      </c>
      <c r="J35" s="190"/>
      <c r="K35" s="131"/>
      <c r="L35" s="131"/>
      <c r="M35" s="131"/>
      <c r="N35" s="131"/>
      <c r="O35" s="131">
        <f>M35-R35</f>
        <v>0</v>
      </c>
      <c r="P35" s="131"/>
      <c r="Q35" s="131"/>
      <c r="R35" s="131"/>
      <c r="S35" s="129">
        <f t="shared" si="2"/>
        <v>781937</v>
      </c>
    </row>
    <row r="36" spans="2:19" ht="15" hidden="1">
      <c r="B36" s="43"/>
      <c r="C36" s="46">
        <v>80800</v>
      </c>
      <c r="D36" s="55" t="s">
        <v>237</v>
      </c>
      <c r="E36" s="55" t="s">
        <v>238</v>
      </c>
      <c r="F36" s="55" t="s">
        <v>239</v>
      </c>
      <c r="G36" s="69" t="s">
        <v>91</v>
      </c>
      <c r="H36" s="131"/>
      <c r="I36" s="131">
        <f t="shared" si="4"/>
        <v>0</v>
      </c>
      <c r="J36" s="190"/>
      <c r="K36" s="131"/>
      <c r="L36" s="131"/>
      <c r="M36" s="131"/>
      <c r="N36" s="131"/>
      <c r="O36" s="131">
        <f>M36-R36</f>
        <v>0</v>
      </c>
      <c r="P36" s="131"/>
      <c r="Q36" s="131"/>
      <c r="R36" s="131"/>
      <c r="S36" s="129">
        <f t="shared" si="2"/>
        <v>0</v>
      </c>
    </row>
    <row r="37" spans="2:19" ht="33.75" customHeight="1" hidden="1">
      <c r="B37" s="43"/>
      <c r="C37" s="46">
        <v>80800</v>
      </c>
      <c r="D37" s="55" t="s">
        <v>237</v>
      </c>
      <c r="E37" s="55" t="s">
        <v>238</v>
      </c>
      <c r="F37" s="55" t="s">
        <v>239</v>
      </c>
      <c r="G37" s="69" t="s">
        <v>657</v>
      </c>
      <c r="H37" s="131"/>
      <c r="I37" s="131">
        <f t="shared" si="4"/>
        <v>0</v>
      </c>
      <c r="J37" s="190"/>
      <c r="K37" s="131"/>
      <c r="L37" s="131"/>
      <c r="M37" s="131"/>
      <c r="N37" s="131"/>
      <c r="O37" s="131"/>
      <c r="P37" s="131"/>
      <c r="Q37" s="131"/>
      <c r="R37" s="131"/>
      <c r="S37" s="129">
        <f t="shared" si="2"/>
        <v>0</v>
      </c>
    </row>
    <row r="38" spans="2:19" ht="33.75" customHeight="1">
      <c r="B38" s="43"/>
      <c r="C38" s="46"/>
      <c r="D38" s="55" t="s">
        <v>237</v>
      </c>
      <c r="E38" s="55" t="s">
        <v>238</v>
      </c>
      <c r="F38" s="55" t="s">
        <v>239</v>
      </c>
      <c r="G38" s="281" t="s">
        <v>478</v>
      </c>
      <c r="H38" s="131">
        <v>195000</v>
      </c>
      <c r="I38" s="131">
        <f t="shared" si="4"/>
        <v>195000</v>
      </c>
      <c r="J38" s="190"/>
      <c r="K38" s="131"/>
      <c r="L38" s="131"/>
      <c r="M38" s="131"/>
      <c r="N38" s="131"/>
      <c r="O38" s="131"/>
      <c r="P38" s="131"/>
      <c r="Q38" s="131"/>
      <c r="R38" s="131"/>
      <c r="S38" s="129">
        <f t="shared" si="2"/>
        <v>195000</v>
      </c>
    </row>
    <row r="39" spans="2:19" ht="33.75" customHeight="1">
      <c r="B39" s="43"/>
      <c r="C39" s="46"/>
      <c r="D39" s="55" t="s">
        <v>237</v>
      </c>
      <c r="E39" s="55" t="s">
        <v>238</v>
      </c>
      <c r="F39" s="55" t="s">
        <v>239</v>
      </c>
      <c r="G39" s="281" t="s">
        <v>794</v>
      </c>
      <c r="H39" s="131">
        <v>80000</v>
      </c>
      <c r="I39" s="131">
        <f t="shared" si="4"/>
        <v>80000</v>
      </c>
      <c r="J39" s="190"/>
      <c r="K39" s="131"/>
      <c r="L39" s="131"/>
      <c r="M39" s="131"/>
      <c r="N39" s="131"/>
      <c r="O39" s="131"/>
      <c r="P39" s="131"/>
      <c r="Q39" s="131"/>
      <c r="R39" s="131"/>
      <c r="S39" s="129">
        <f t="shared" si="2"/>
        <v>80000</v>
      </c>
    </row>
    <row r="40" spans="2:19" ht="30">
      <c r="B40" s="43"/>
      <c r="C40" s="46"/>
      <c r="D40" s="55" t="s">
        <v>244</v>
      </c>
      <c r="E40" s="55" t="s">
        <v>243</v>
      </c>
      <c r="F40" s="55"/>
      <c r="G40" s="69" t="s">
        <v>793</v>
      </c>
      <c r="H40" s="131">
        <f>H41+H43</f>
        <v>26200</v>
      </c>
      <c r="I40" s="131">
        <f t="shared" si="4"/>
        <v>26200</v>
      </c>
      <c r="J40" s="190"/>
      <c r="K40" s="131"/>
      <c r="L40" s="131"/>
      <c r="M40" s="131"/>
      <c r="N40" s="131"/>
      <c r="O40" s="131"/>
      <c r="P40" s="131"/>
      <c r="Q40" s="131"/>
      <c r="R40" s="131"/>
      <c r="S40" s="129">
        <f t="shared" si="2"/>
        <v>26200</v>
      </c>
    </row>
    <row r="41" spans="2:19" ht="45">
      <c r="B41" s="43"/>
      <c r="C41" s="46">
        <v>81809</v>
      </c>
      <c r="D41" s="55" t="s">
        <v>241</v>
      </c>
      <c r="E41" s="55" t="s">
        <v>242</v>
      </c>
      <c r="F41" s="55" t="s">
        <v>720</v>
      </c>
      <c r="G41" s="69" t="s">
        <v>75</v>
      </c>
      <c r="H41" s="131">
        <v>26200</v>
      </c>
      <c r="I41" s="131">
        <f t="shared" si="4"/>
        <v>26200</v>
      </c>
      <c r="J41" s="131"/>
      <c r="K41" s="131"/>
      <c r="L41" s="131"/>
      <c r="M41" s="131"/>
      <c r="N41" s="131"/>
      <c r="O41" s="131">
        <f>M41-R41</f>
        <v>0</v>
      </c>
      <c r="P41" s="131"/>
      <c r="Q41" s="131"/>
      <c r="R41" s="131"/>
      <c r="S41" s="129">
        <f t="shared" si="2"/>
        <v>26200</v>
      </c>
    </row>
    <row r="42" spans="2:19" ht="15" hidden="1">
      <c r="B42" s="43"/>
      <c r="C42" s="46">
        <v>81809</v>
      </c>
      <c r="D42" s="55" t="s">
        <v>241</v>
      </c>
      <c r="E42" s="55" t="s">
        <v>242</v>
      </c>
      <c r="F42" s="55" t="s">
        <v>720</v>
      </c>
      <c r="G42" s="69" t="s">
        <v>91</v>
      </c>
      <c r="H42" s="131"/>
      <c r="I42" s="131">
        <f t="shared" si="4"/>
        <v>0</v>
      </c>
      <c r="J42" s="131"/>
      <c r="K42" s="131"/>
      <c r="L42" s="131"/>
      <c r="M42" s="131"/>
      <c r="N42" s="131"/>
      <c r="O42" s="131"/>
      <c r="P42" s="131"/>
      <c r="Q42" s="131"/>
      <c r="R42" s="131"/>
      <c r="S42" s="129">
        <f t="shared" si="2"/>
        <v>0</v>
      </c>
    </row>
    <row r="43" spans="2:19" ht="15" hidden="1">
      <c r="B43" s="43"/>
      <c r="C43" s="46"/>
      <c r="D43" s="55"/>
      <c r="E43" s="55"/>
      <c r="F43" s="55"/>
      <c r="G43" s="101"/>
      <c r="H43" s="131"/>
      <c r="I43" s="131"/>
      <c r="J43" s="131"/>
      <c r="K43" s="131"/>
      <c r="L43" s="131"/>
      <c r="M43" s="131"/>
      <c r="N43" s="131"/>
      <c r="O43" s="131"/>
      <c r="P43" s="131"/>
      <c r="Q43" s="131"/>
      <c r="R43" s="131"/>
      <c r="S43" s="129"/>
    </row>
    <row r="44" spans="1:19" s="78" customFormat="1" ht="28.5">
      <c r="A44" s="66"/>
      <c r="B44" s="43"/>
      <c r="C44" s="43">
        <v>90000</v>
      </c>
      <c r="D44" s="54"/>
      <c r="E44" s="54" t="s">
        <v>195</v>
      </c>
      <c r="F44" s="54"/>
      <c r="G44" s="44" t="s">
        <v>693</v>
      </c>
      <c r="H44" s="130">
        <f>H45+H47+H49+H55+H57</f>
        <v>5666720</v>
      </c>
      <c r="I44" s="130">
        <f>H44-L44</f>
        <v>5666720</v>
      </c>
      <c r="J44" s="130">
        <f>J45+J47+J49+J55+J57</f>
        <v>3886500</v>
      </c>
      <c r="K44" s="130">
        <f>K45+K47+K49+K55+K57</f>
        <v>313520</v>
      </c>
      <c r="L44" s="130">
        <f>L45+L47+L49+L55+L57</f>
        <v>0</v>
      </c>
      <c r="M44" s="130">
        <f>M45+M47+M49+M55+M57</f>
        <v>351000</v>
      </c>
      <c r="N44" s="130">
        <f>N45+N47+N49+N55+N57</f>
        <v>0</v>
      </c>
      <c r="O44" s="130">
        <f>M44-R44</f>
        <v>351000</v>
      </c>
      <c r="P44" s="130">
        <f>P45+P47+P49+P55+P57</f>
        <v>32000</v>
      </c>
      <c r="Q44" s="130">
        <f>Q45+Q47+Q49+Q55+Q57</f>
        <v>0</v>
      </c>
      <c r="R44" s="130">
        <f>R45+R47+R49+R55+R57</f>
        <v>0</v>
      </c>
      <c r="S44" s="128">
        <f t="shared" si="2"/>
        <v>6017720</v>
      </c>
    </row>
    <row r="45" spans="1:19" s="78" customFormat="1" ht="73.5" customHeight="1">
      <c r="A45" s="66"/>
      <c r="B45" s="43"/>
      <c r="C45" s="43"/>
      <c r="D45" s="54" t="s">
        <v>245</v>
      </c>
      <c r="E45" s="54" t="s">
        <v>246</v>
      </c>
      <c r="F45" s="54"/>
      <c r="G45" s="44" t="s">
        <v>247</v>
      </c>
      <c r="H45" s="130">
        <f>H46</f>
        <v>4686519</v>
      </c>
      <c r="I45" s="130">
        <f>H45-L45</f>
        <v>4686519</v>
      </c>
      <c r="J45" s="130">
        <f>J46</f>
        <v>3307500</v>
      </c>
      <c r="K45" s="130">
        <f>K46</f>
        <v>297919</v>
      </c>
      <c r="L45" s="130">
        <f>L46</f>
        <v>0</v>
      </c>
      <c r="M45" s="130">
        <f>M46</f>
        <v>350000</v>
      </c>
      <c r="N45" s="130">
        <f>N46</f>
        <v>0</v>
      </c>
      <c r="O45" s="130">
        <f>M45-R45</f>
        <v>350000</v>
      </c>
      <c r="P45" s="130">
        <f>P46</f>
        <v>32000</v>
      </c>
      <c r="Q45" s="130">
        <f>Q46</f>
        <v>0</v>
      </c>
      <c r="R45" s="130">
        <f>R46</f>
        <v>0</v>
      </c>
      <c r="S45" s="128">
        <f t="shared" si="2"/>
        <v>5036519</v>
      </c>
    </row>
    <row r="46" spans="1:19" s="62" customFormat="1" ht="75">
      <c r="A46" s="51"/>
      <c r="B46" s="46"/>
      <c r="C46" s="46">
        <v>90412</v>
      </c>
      <c r="D46" s="55" t="s">
        <v>248</v>
      </c>
      <c r="E46" s="55" t="s">
        <v>602</v>
      </c>
      <c r="F46" s="55" t="s">
        <v>754</v>
      </c>
      <c r="G46" s="69" t="s">
        <v>249</v>
      </c>
      <c r="H46" s="129">
        <v>4686519</v>
      </c>
      <c r="I46" s="131">
        <f>H46-L46</f>
        <v>4686519</v>
      </c>
      <c r="J46" s="131">
        <v>3307500</v>
      </c>
      <c r="K46" s="131">
        <v>297919</v>
      </c>
      <c r="L46" s="131"/>
      <c r="M46" s="131">
        <v>350000</v>
      </c>
      <c r="N46" s="131"/>
      <c r="O46" s="131">
        <f>M46-R46</f>
        <v>350000</v>
      </c>
      <c r="P46" s="131">
        <v>32000</v>
      </c>
      <c r="Q46" s="131"/>
      <c r="R46" s="131"/>
      <c r="S46" s="129">
        <f aca="true" t="shared" si="6" ref="S46:S81">H46+M46</f>
        <v>5036519</v>
      </c>
    </row>
    <row r="47" spans="1:19" s="78" customFormat="1" ht="28.5">
      <c r="A47" s="66"/>
      <c r="B47" s="43"/>
      <c r="C47" s="43"/>
      <c r="D47" s="54" t="s">
        <v>250</v>
      </c>
      <c r="E47" s="54" t="s">
        <v>251</v>
      </c>
      <c r="F47" s="54"/>
      <c r="G47" s="44" t="s">
        <v>253</v>
      </c>
      <c r="H47" s="128">
        <f>H48</f>
        <v>15000</v>
      </c>
      <c r="I47" s="130">
        <f aca="true" t="shared" si="7" ref="I47:I60">H47-L47</f>
        <v>15000</v>
      </c>
      <c r="J47" s="128">
        <f>J48</f>
        <v>0</v>
      </c>
      <c r="K47" s="128">
        <f>K48</f>
        <v>0</v>
      </c>
      <c r="L47" s="128">
        <f>L48</f>
        <v>0</v>
      </c>
      <c r="M47" s="128">
        <f>M48</f>
        <v>0</v>
      </c>
      <c r="N47" s="128"/>
      <c r="O47" s="130">
        <f>M47-R47</f>
        <v>0</v>
      </c>
      <c r="P47" s="128">
        <f>P48</f>
        <v>0</v>
      </c>
      <c r="Q47" s="128">
        <f>Q48</f>
        <v>0</v>
      </c>
      <c r="R47" s="128">
        <f>R48</f>
        <v>0</v>
      </c>
      <c r="S47" s="128">
        <f t="shared" si="6"/>
        <v>15000</v>
      </c>
    </row>
    <row r="48" spans="1:19" s="62" customFormat="1" ht="30">
      <c r="A48" s="51"/>
      <c r="B48" s="46"/>
      <c r="C48" s="46">
        <v>90802</v>
      </c>
      <c r="D48" s="55" t="s">
        <v>252</v>
      </c>
      <c r="E48" s="55" t="s">
        <v>196</v>
      </c>
      <c r="F48" s="55" t="s">
        <v>722</v>
      </c>
      <c r="G48" s="69" t="s">
        <v>197</v>
      </c>
      <c r="H48" s="131">
        <v>15000</v>
      </c>
      <c r="I48" s="131">
        <f t="shared" si="7"/>
        <v>15000</v>
      </c>
      <c r="J48" s="131"/>
      <c r="K48" s="131"/>
      <c r="L48" s="131"/>
      <c r="M48" s="131"/>
      <c r="N48" s="131"/>
      <c r="O48" s="131">
        <f aca="true" t="shared" si="8" ref="O48:O60">M48-R48</f>
        <v>0</v>
      </c>
      <c r="P48" s="131"/>
      <c r="Q48" s="131"/>
      <c r="R48" s="131"/>
      <c r="S48" s="129">
        <f t="shared" si="6"/>
        <v>15000</v>
      </c>
    </row>
    <row r="49" spans="1:19" s="78" customFormat="1" ht="42.75">
      <c r="A49" s="66"/>
      <c r="B49" s="43"/>
      <c r="C49" s="43">
        <v>91101</v>
      </c>
      <c r="D49" s="54" t="s">
        <v>254</v>
      </c>
      <c r="E49" s="54" t="s">
        <v>255</v>
      </c>
      <c r="F49" s="54"/>
      <c r="G49" s="286" t="s">
        <v>256</v>
      </c>
      <c r="H49" s="130">
        <f>H51+H53+H54</f>
        <v>779801</v>
      </c>
      <c r="I49" s="130">
        <f t="shared" si="7"/>
        <v>779801</v>
      </c>
      <c r="J49" s="130">
        <f>J51+J53+J54</f>
        <v>579000</v>
      </c>
      <c r="K49" s="130">
        <f>K51+K53+K54</f>
        <v>15601</v>
      </c>
      <c r="L49" s="130">
        <f>L51+L53+L54</f>
        <v>0</v>
      </c>
      <c r="M49" s="130">
        <f>M51+M53+M54</f>
        <v>1000</v>
      </c>
      <c r="N49" s="130"/>
      <c r="O49" s="130">
        <f t="shared" si="8"/>
        <v>1000</v>
      </c>
      <c r="P49" s="130">
        <f>P51+P53+P54</f>
        <v>0</v>
      </c>
      <c r="Q49" s="130">
        <f>Q51+Q53+Q54</f>
        <v>0</v>
      </c>
      <c r="R49" s="130">
        <f>R51+R53+R54</f>
        <v>0</v>
      </c>
      <c r="S49" s="128">
        <f t="shared" si="6"/>
        <v>780801</v>
      </c>
    </row>
    <row r="50" spans="1:19" s="62" customFormat="1" ht="30" hidden="1">
      <c r="A50" s="51"/>
      <c r="B50" s="46"/>
      <c r="C50" s="46">
        <v>91101</v>
      </c>
      <c r="D50" s="55" t="s">
        <v>85</v>
      </c>
      <c r="E50" s="55" t="s">
        <v>198</v>
      </c>
      <c r="F50" s="55" t="s">
        <v>722</v>
      </c>
      <c r="G50" s="69" t="s">
        <v>92</v>
      </c>
      <c r="H50" s="131"/>
      <c r="I50" s="131">
        <f t="shared" si="7"/>
        <v>0</v>
      </c>
      <c r="J50" s="131"/>
      <c r="K50" s="131"/>
      <c r="L50" s="131"/>
      <c r="M50" s="131"/>
      <c r="N50" s="131"/>
      <c r="O50" s="131">
        <f t="shared" si="8"/>
        <v>0</v>
      </c>
      <c r="P50" s="131"/>
      <c r="Q50" s="131"/>
      <c r="R50" s="131"/>
      <c r="S50" s="129">
        <f t="shared" si="6"/>
        <v>0</v>
      </c>
    </row>
    <row r="51" spans="1:19" s="62" customFormat="1" ht="45">
      <c r="A51" s="51"/>
      <c r="B51" s="46"/>
      <c r="C51" s="46">
        <v>91102</v>
      </c>
      <c r="D51" s="55" t="s">
        <v>257</v>
      </c>
      <c r="E51" s="55" t="s">
        <v>258</v>
      </c>
      <c r="F51" s="55" t="s">
        <v>722</v>
      </c>
      <c r="G51" s="69" t="s">
        <v>259</v>
      </c>
      <c r="H51" s="131">
        <v>759801</v>
      </c>
      <c r="I51" s="131">
        <f t="shared" si="7"/>
        <v>759801</v>
      </c>
      <c r="J51" s="131">
        <v>579000</v>
      </c>
      <c r="K51" s="131">
        <v>15601</v>
      </c>
      <c r="L51" s="131"/>
      <c r="M51" s="131">
        <v>1000</v>
      </c>
      <c r="N51" s="131"/>
      <c r="O51" s="131">
        <f t="shared" si="8"/>
        <v>1000</v>
      </c>
      <c r="P51" s="131"/>
      <c r="Q51" s="131"/>
      <c r="R51" s="131"/>
      <c r="S51" s="129">
        <f t="shared" si="6"/>
        <v>760801</v>
      </c>
    </row>
    <row r="52" spans="1:19" s="62" customFormat="1" ht="35.25" customHeight="1">
      <c r="A52" s="51"/>
      <c r="B52" s="46"/>
      <c r="C52" s="46"/>
      <c r="D52" s="55" t="s">
        <v>257</v>
      </c>
      <c r="E52" s="55" t="s">
        <v>258</v>
      </c>
      <c r="F52" s="55" t="s">
        <v>722</v>
      </c>
      <c r="G52" s="281" t="s">
        <v>478</v>
      </c>
      <c r="H52" s="131">
        <v>119200</v>
      </c>
      <c r="I52" s="131">
        <f t="shared" si="7"/>
        <v>119200</v>
      </c>
      <c r="J52" s="131"/>
      <c r="K52" s="131"/>
      <c r="L52" s="131"/>
      <c r="M52" s="131"/>
      <c r="N52" s="131"/>
      <c r="O52" s="131"/>
      <c r="P52" s="131"/>
      <c r="Q52" s="131"/>
      <c r="R52" s="131"/>
      <c r="S52" s="129">
        <f t="shared" si="6"/>
        <v>119200</v>
      </c>
    </row>
    <row r="53" spans="1:19" s="62" customFormat="1" ht="42.75" customHeight="1">
      <c r="A53" s="51"/>
      <c r="B53" s="46"/>
      <c r="C53" s="46">
        <v>91103</v>
      </c>
      <c r="D53" s="55" t="s">
        <v>262</v>
      </c>
      <c r="E53" s="55" t="s">
        <v>260</v>
      </c>
      <c r="F53" s="55" t="s">
        <v>722</v>
      </c>
      <c r="G53" s="79" t="s">
        <v>200</v>
      </c>
      <c r="H53" s="131">
        <v>10000</v>
      </c>
      <c r="I53" s="131">
        <f t="shared" si="7"/>
        <v>10000</v>
      </c>
      <c r="J53" s="131"/>
      <c r="K53" s="131"/>
      <c r="L53" s="131"/>
      <c r="M53" s="131"/>
      <c r="N53" s="131"/>
      <c r="O53" s="131">
        <f t="shared" si="8"/>
        <v>0</v>
      </c>
      <c r="P53" s="131"/>
      <c r="Q53" s="131"/>
      <c r="R53" s="131"/>
      <c r="S53" s="129">
        <f t="shared" si="6"/>
        <v>10000</v>
      </c>
    </row>
    <row r="54" spans="1:19" s="62" customFormat="1" ht="34.5" customHeight="1">
      <c r="A54" s="51"/>
      <c r="B54" s="46"/>
      <c r="C54" s="46">
        <v>91104</v>
      </c>
      <c r="D54" s="55" t="s">
        <v>263</v>
      </c>
      <c r="E54" s="55" t="s">
        <v>261</v>
      </c>
      <c r="F54" s="55" t="s">
        <v>722</v>
      </c>
      <c r="G54" s="69" t="s">
        <v>201</v>
      </c>
      <c r="H54" s="131">
        <v>10000</v>
      </c>
      <c r="I54" s="131">
        <f t="shared" si="7"/>
        <v>10000</v>
      </c>
      <c r="J54" s="131"/>
      <c r="K54" s="131"/>
      <c r="L54" s="131"/>
      <c r="M54" s="131"/>
      <c r="N54" s="131"/>
      <c r="O54" s="131">
        <f t="shared" si="8"/>
        <v>0</v>
      </c>
      <c r="P54" s="131"/>
      <c r="Q54" s="131"/>
      <c r="R54" s="131"/>
      <c r="S54" s="129">
        <f t="shared" si="6"/>
        <v>10000</v>
      </c>
    </row>
    <row r="55" spans="1:19" s="78" customFormat="1" ht="35.25" customHeight="1">
      <c r="A55" s="66"/>
      <c r="B55" s="43"/>
      <c r="C55" s="43"/>
      <c r="D55" s="54" t="s">
        <v>265</v>
      </c>
      <c r="E55" s="54" t="s">
        <v>264</v>
      </c>
      <c r="F55" s="54"/>
      <c r="G55" s="44" t="s">
        <v>267</v>
      </c>
      <c r="H55" s="130">
        <f>H56</f>
        <v>10000</v>
      </c>
      <c r="I55" s="130">
        <f t="shared" si="7"/>
        <v>10000</v>
      </c>
      <c r="J55" s="130">
        <f>J56</f>
        <v>0</v>
      </c>
      <c r="K55" s="130">
        <f>K56</f>
        <v>0</v>
      </c>
      <c r="L55" s="130">
        <f>L56</f>
        <v>0</v>
      </c>
      <c r="M55" s="130">
        <f>M56</f>
        <v>0</v>
      </c>
      <c r="N55" s="130"/>
      <c r="O55" s="130">
        <f t="shared" si="8"/>
        <v>0</v>
      </c>
      <c r="P55" s="130">
        <f>P56</f>
        <v>0</v>
      </c>
      <c r="Q55" s="130">
        <f>Q56</f>
        <v>0</v>
      </c>
      <c r="R55" s="130">
        <f>R56</f>
        <v>0</v>
      </c>
      <c r="S55" s="128">
        <f t="shared" si="6"/>
        <v>10000</v>
      </c>
    </row>
    <row r="56" spans="1:19" s="62" customFormat="1" ht="32.25" customHeight="1">
      <c r="A56" s="51"/>
      <c r="B56" s="46"/>
      <c r="C56" s="46"/>
      <c r="D56" s="55" t="s">
        <v>266</v>
      </c>
      <c r="E56" s="55" t="s">
        <v>199</v>
      </c>
      <c r="F56" s="55" t="s">
        <v>722</v>
      </c>
      <c r="G56" s="284" t="s">
        <v>268</v>
      </c>
      <c r="H56" s="131">
        <v>10000</v>
      </c>
      <c r="I56" s="131">
        <f t="shared" si="7"/>
        <v>10000</v>
      </c>
      <c r="J56" s="131"/>
      <c r="K56" s="131"/>
      <c r="L56" s="131"/>
      <c r="M56" s="131"/>
      <c r="N56" s="131"/>
      <c r="O56" s="131">
        <f t="shared" si="8"/>
        <v>0</v>
      </c>
      <c r="P56" s="131"/>
      <c r="Q56" s="131"/>
      <c r="R56" s="131"/>
      <c r="S56" s="129">
        <f t="shared" si="6"/>
        <v>10000</v>
      </c>
    </row>
    <row r="57" spans="1:19" s="78" customFormat="1" ht="21.75" customHeight="1">
      <c r="A57" s="66"/>
      <c r="B57" s="43"/>
      <c r="C57" s="43"/>
      <c r="D57" s="54" t="s">
        <v>398</v>
      </c>
      <c r="E57" s="54" t="s">
        <v>393</v>
      </c>
      <c r="F57" s="54" t="s">
        <v>721</v>
      </c>
      <c r="G57" s="268" t="s">
        <v>269</v>
      </c>
      <c r="H57" s="130">
        <f>H58</f>
        <v>175400</v>
      </c>
      <c r="I57" s="130">
        <f t="shared" si="7"/>
        <v>175400</v>
      </c>
      <c r="J57" s="130"/>
      <c r="K57" s="130"/>
      <c r="L57" s="130"/>
      <c r="M57" s="130"/>
      <c r="N57" s="130"/>
      <c r="O57" s="130">
        <f t="shared" si="8"/>
        <v>0</v>
      </c>
      <c r="P57" s="130"/>
      <c r="Q57" s="130"/>
      <c r="R57" s="130"/>
      <c r="S57" s="128">
        <f t="shared" si="6"/>
        <v>175400</v>
      </c>
    </row>
    <row r="58" spans="1:19" s="78" customFormat="1" ht="31.5" customHeight="1">
      <c r="A58" s="66"/>
      <c r="B58" s="43"/>
      <c r="C58" s="43"/>
      <c r="D58" s="55" t="s">
        <v>399</v>
      </c>
      <c r="E58" s="55" t="s">
        <v>395</v>
      </c>
      <c r="F58" s="55" t="s">
        <v>721</v>
      </c>
      <c r="G58" s="69" t="s">
        <v>396</v>
      </c>
      <c r="H58" s="131">
        <v>175400</v>
      </c>
      <c r="I58" s="131">
        <f t="shared" si="7"/>
        <v>175400</v>
      </c>
      <c r="J58" s="130"/>
      <c r="K58" s="130"/>
      <c r="L58" s="130"/>
      <c r="M58" s="130"/>
      <c r="N58" s="130"/>
      <c r="O58" s="130"/>
      <c r="P58" s="130"/>
      <c r="Q58" s="130"/>
      <c r="R58" s="130"/>
      <c r="S58" s="128">
        <f t="shared" si="6"/>
        <v>175400</v>
      </c>
    </row>
    <row r="59" spans="1:19" s="62" customFormat="1" ht="15" hidden="1">
      <c r="A59" s="51"/>
      <c r="B59" s="46"/>
      <c r="C59" s="55" t="s">
        <v>694</v>
      </c>
      <c r="D59" s="84"/>
      <c r="E59" s="84"/>
      <c r="F59" s="84"/>
      <c r="G59" s="85"/>
      <c r="H59" s="131"/>
      <c r="I59" s="131">
        <f t="shared" si="7"/>
        <v>0</v>
      </c>
      <c r="J59" s="131"/>
      <c r="K59" s="131"/>
      <c r="L59" s="131"/>
      <c r="M59" s="131"/>
      <c r="N59" s="131"/>
      <c r="O59" s="131">
        <f t="shared" si="8"/>
        <v>0</v>
      </c>
      <c r="P59" s="131"/>
      <c r="Q59" s="131"/>
      <c r="R59" s="131"/>
      <c r="S59" s="129">
        <f t="shared" si="6"/>
        <v>0</v>
      </c>
    </row>
    <row r="60" spans="1:19" s="62" customFormat="1" ht="15" hidden="1">
      <c r="A60" s="51"/>
      <c r="B60" s="46"/>
      <c r="C60" s="55" t="s">
        <v>715</v>
      </c>
      <c r="D60" s="55"/>
      <c r="E60" s="55"/>
      <c r="F60" s="55"/>
      <c r="G60" s="69"/>
      <c r="H60" s="131"/>
      <c r="I60" s="131">
        <f t="shared" si="7"/>
        <v>0</v>
      </c>
      <c r="J60" s="131"/>
      <c r="K60" s="131"/>
      <c r="L60" s="131"/>
      <c r="M60" s="131"/>
      <c r="N60" s="131"/>
      <c r="O60" s="131">
        <f t="shared" si="8"/>
        <v>0</v>
      </c>
      <c r="P60" s="131"/>
      <c r="Q60" s="131"/>
      <c r="R60" s="131"/>
      <c r="S60" s="128">
        <f t="shared" si="6"/>
        <v>0</v>
      </c>
    </row>
    <row r="61" spans="1:19" s="78" customFormat="1" ht="14.25" hidden="1">
      <c r="A61" s="66"/>
      <c r="B61" s="43"/>
      <c r="C61" s="54" t="s">
        <v>695</v>
      </c>
      <c r="D61" s="54"/>
      <c r="E61" s="54"/>
      <c r="F61" s="54"/>
      <c r="G61" s="44"/>
      <c r="H61" s="130"/>
      <c r="I61" s="130">
        <f aca="true" t="shared" si="9" ref="I61:R61">I62</f>
        <v>0</v>
      </c>
      <c r="J61" s="130">
        <f t="shared" si="9"/>
        <v>0</v>
      </c>
      <c r="K61" s="130">
        <f t="shared" si="9"/>
        <v>0</v>
      </c>
      <c r="L61" s="130">
        <f t="shared" si="9"/>
        <v>0</v>
      </c>
      <c r="M61" s="130">
        <f t="shared" si="9"/>
        <v>0</v>
      </c>
      <c r="N61" s="130"/>
      <c r="O61" s="130">
        <f t="shared" si="9"/>
        <v>0</v>
      </c>
      <c r="P61" s="130">
        <f t="shared" si="9"/>
        <v>0</v>
      </c>
      <c r="Q61" s="130">
        <f t="shared" si="9"/>
        <v>0</v>
      </c>
      <c r="R61" s="130">
        <f t="shared" si="9"/>
        <v>0</v>
      </c>
      <c r="S61" s="128">
        <f t="shared" si="6"/>
        <v>0</v>
      </c>
    </row>
    <row r="62" spans="1:19" s="62" customFormat="1" ht="15" hidden="1">
      <c r="A62" s="51"/>
      <c r="B62" s="46"/>
      <c r="C62" s="55" t="s">
        <v>680</v>
      </c>
      <c r="D62" s="55"/>
      <c r="E62" s="55"/>
      <c r="F62" s="55"/>
      <c r="G62" s="69"/>
      <c r="H62" s="131"/>
      <c r="I62" s="131">
        <f>H62-L62</f>
        <v>0</v>
      </c>
      <c r="J62" s="131"/>
      <c r="K62" s="131"/>
      <c r="L62" s="131"/>
      <c r="M62" s="131"/>
      <c r="N62" s="131"/>
      <c r="O62" s="131">
        <f>M62-R62</f>
        <v>0</v>
      </c>
      <c r="P62" s="131"/>
      <c r="Q62" s="131"/>
      <c r="R62" s="131"/>
      <c r="S62" s="129">
        <f t="shared" si="6"/>
        <v>0</v>
      </c>
    </row>
    <row r="63" spans="1:19" s="62" customFormat="1" ht="15" hidden="1">
      <c r="A63" s="51"/>
      <c r="B63" s="46"/>
      <c r="C63" s="55"/>
      <c r="D63" s="55"/>
      <c r="E63" s="55"/>
      <c r="F63" s="55"/>
      <c r="G63" s="69"/>
      <c r="H63" s="131"/>
      <c r="I63" s="131">
        <f>H63-L63</f>
        <v>0</v>
      </c>
      <c r="J63" s="131"/>
      <c r="K63" s="131"/>
      <c r="L63" s="131"/>
      <c r="M63" s="131"/>
      <c r="N63" s="131"/>
      <c r="O63" s="131"/>
      <c r="P63" s="131"/>
      <c r="Q63" s="131"/>
      <c r="R63" s="131"/>
      <c r="S63" s="129">
        <f t="shared" si="6"/>
        <v>0</v>
      </c>
    </row>
    <row r="64" spans="1:19" s="78" customFormat="1" ht="24" customHeight="1">
      <c r="A64" s="66"/>
      <c r="B64" s="43"/>
      <c r="C64" s="54" t="s">
        <v>696</v>
      </c>
      <c r="D64" s="54"/>
      <c r="E64" s="54" t="s">
        <v>202</v>
      </c>
      <c r="F64" s="54"/>
      <c r="G64" s="44" t="s">
        <v>697</v>
      </c>
      <c r="H64" s="130">
        <f>H66</f>
        <v>45000</v>
      </c>
      <c r="I64" s="130">
        <f aca="true" t="shared" si="10" ref="I64:R64">I66</f>
        <v>45000</v>
      </c>
      <c r="J64" s="130">
        <f t="shared" si="10"/>
        <v>0</v>
      </c>
      <c r="K64" s="130">
        <f t="shared" si="10"/>
        <v>0</v>
      </c>
      <c r="L64" s="130">
        <f t="shared" si="10"/>
        <v>0</v>
      </c>
      <c r="M64" s="130">
        <f t="shared" si="10"/>
        <v>0</v>
      </c>
      <c r="N64" s="130"/>
      <c r="O64" s="130">
        <f t="shared" si="10"/>
        <v>0</v>
      </c>
      <c r="P64" s="130">
        <f t="shared" si="10"/>
        <v>0</v>
      </c>
      <c r="Q64" s="130">
        <f t="shared" si="10"/>
        <v>0</v>
      </c>
      <c r="R64" s="130">
        <f t="shared" si="10"/>
        <v>0</v>
      </c>
      <c r="S64" s="128">
        <f t="shared" si="6"/>
        <v>45000</v>
      </c>
    </row>
    <row r="65" spans="1:19" s="78" customFormat="1" ht="28.5">
      <c r="A65" s="66"/>
      <c r="B65" s="43"/>
      <c r="C65" s="54"/>
      <c r="D65" s="54" t="s">
        <v>270</v>
      </c>
      <c r="E65" s="54" t="s">
        <v>271</v>
      </c>
      <c r="F65" s="54"/>
      <c r="G65" s="44" t="s">
        <v>272</v>
      </c>
      <c r="H65" s="130">
        <f>H66</f>
        <v>45000</v>
      </c>
      <c r="I65" s="130">
        <f>H65-L65</f>
        <v>45000</v>
      </c>
      <c r="J65" s="130"/>
      <c r="K65" s="130"/>
      <c r="L65" s="130"/>
      <c r="M65" s="130"/>
      <c r="N65" s="130"/>
      <c r="O65" s="130"/>
      <c r="P65" s="130"/>
      <c r="Q65" s="130"/>
      <c r="R65" s="130"/>
      <c r="S65" s="128">
        <f t="shared" si="6"/>
        <v>45000</v>
      </c>
    </row>
    <row r="66" spans="1:19" s="62" customFormat="1" ht="45">
      <c r="A66" s="51"/>
      <c r="B66" s="46"/>
      <c r="C66" s="55" t="s">
        <v>698</v>
      </c>
      <c r="D66" s="55" t="s">
        <v>273</v>
      </c>
      <c r="E66" s="55" t="s">
        <v>203</v>
      </c>
      <c r="F66" s="55" t="s">
        <v>723</v>
      </c>
      <c r="G66" s="69" t="s">
        <v>204</v>
      </c>
      <c r="H66" s="131">
        <v>45000</v>
      </c>
      <c r="I66" s="131">
        <f>H66-L66</f>
        <v>45000</v>
      </c>
      <c r="J66" s="131"/>
      <c r="K66" s="131"/>
      <c r="L66" s="131"/>
      <c r="M66" s="131"/>
      <c r="N66" s="131"/>
      <c r="O66" s="131">
        <f>M66-R66</f>
        <v>0</v>
      </c>
      <c r="P66" s="131"/>
      <c r="Q66" s="131"/>
      <c r="R66" s="131"/>
      <c r="S66" s="129">
        <f t="shared" si="6"/>
        <v>45000</v>
      </c>
    </row>
    <row r="67" spans="1:19" s="78" customFormat="1" ht="14.25" hidden="1">
      <c r="A67" s="66"/>
      <c r="B67" s="43"/>
      <c r="C67" s="54" t="s">
        <v>699</v>
      </c>
      <c r="D67" s="54" t="s">
        <v>699</v>
      </c>
      <c r="E67" s="54"/>
      <c r="F67" s="54"/>
      <c r="G67" s="44" t="s">
        <v>700</v>
      </c>
      <c r="H67" s="130">
        <f>H68</f>
        <v>0</v>
      </c>
      <c r="I67" s="130">
        <f aca="true" t="shared" si="11" ref="I67:R67">I68</f>
        <v>0</v>
      </c>
      <c r="J67" s="130">
        <f t="shared" si="11"/>
        <v>0</v>
      </c>
      <c r="K67" s="130">
        <f t="shared" si="11"/>
        <v>0</v>
      </c>
      <c r="L67" s="130">
        <f t="shared" si="11"/>
        <v>0</v>
      </c>
      <c r="M67" s="130">
        <f t="shared" si="11"/>
        <v>0</v>
      </c>
      <c r="N67" s="130"/>
      <c r="O67" s="130">
        <f t="shared" si="11"/>
        <v>0</v>
      </c>
      <c r="P67" s="130">
        <f t="shared" si="11"/>
        <v>0</v>
      </c>
      <c r="Q67" s="130">
        <f t="shared" si="11"/>
        <v>0</v>
      </c>
      <c r="R67" s="130">
        <f t="shared" si="11"/>
        <v>0</v>
      </c>
      <c r="S67" s="128">
        <f t="shared" si="6"/>
        <v>0</v>
      </c>
    </row>
    <row r="68" spans="1:19" s="62" customFormat="1" ht="30" hidden="1">
      <c r="A68" s="51"/>
      <c r="B68" s="46"/>
      <c r="C68" s="55" t="s">
        <v>674</v>
      </c>
      <c r="D68" s="55" t="s">
        <v>674</v>
      </c>
      <c r="E68" s="55"/>
      <c r="F68" s="55" t="s">
        <v>658</v>
      </c>
      <c r="G68" s="69" t="s">
        <v>701</v>
      </c>
      <c r="H68" s="131"/>
      <c r="I68" s="131">
        <f>H68-L68</f>
        <v>0</v>
      </c>
      <c r="J68" s="131"/>
      <c r="K68" s="131"/>
      <c r="L68" s="131"/>
      <c r="M68" s="131"/>
      <c r="N68" s="131"/>
      <c r="O68" s="131">
        <f>M68-R68</f>
        <v>0</v>
      </c>
      <c r="P68" s="131"/>
      <c r="Q68" s="131"/>
      <c r="R68" s="131"/>
      <c r="S68" s="129">
        <f t="shared" si="6"/>
        <v>0</v>
      </c>
    </row>
    <row r="69" spans="1:19" s="62" customFormat="1" ht="30" hidden="1">
      <c r="A69" s="51"/>
      <c r="B69" s="46"/>
      <c r="C69" s="55" t="s">
        <v>674</v>
      </c>
      <c r="D69" s="55" t="s">
        <v>206</v>
      </c>
      <c r="E69" s="55" t="s">
        <v>205</v>
      </c>
      <c r="F69" s="55" t="s">
        <v>658</v>
      </c>
      <c r="G69" s="69" t="s">
        <v>701</v>
      </c>
      <c r="H69" s="131"/>
      <c r="I69" s="131">
        <f>H69-L69</f>
        <v>0</v>
      </c>
      <c r="J69" s="131"/>
      <c r="K69" s="131"/>
      <c r="L69" s="131"/>
      <c r="M69" s="131"/>
      <c r="N69" s="131"/>
      <c r="O69" s="131"/>
      <c r="P69" s="131"/>
      <c r="Q69" s="131"/>
      <c r="R69" s="131"/>
      <c r="S69" s="129">
        <f t="shared" si="6"/>
        <v>0</v>
      </c>
    </row>
    <row r="70" spans="1:19" s="62" customFormat="1" ht="42.75">
      <c r="A70" s="51"/>
      <c r="B70" s="46"/>
      <c r="C70" s="55"/>
      <c r="D70" s="54" t="s">
        <v>459</v>
      </c>
      <c r="E70" s="54" t="s">
        <v>305</v>
      </c>
      <c r="F70" s="54"/>
      <c r="G70" s="286" t="s">
        <v>460</v>
      </c>
      <c r="H70" s="131">
        <f>H71</f>
        <v>0</v>
      </c>
      <c r="I70" s="131"/>
      <c r="J70" s="131"/>
      <c r="K70" s="131"/>
      <c r="L70" s="131"/>
      <c r="M70" s="131">
        <f aca="true" t="shared" si="12" ref="M70:R70">M71</f>
        <v>46040</v>
      </c>
      <c r="N70" s="131">
        <f t="shared" si="12"/>
        <v>46040</v>
      </c>
      <c r="O70" s="131">
        <f t="shared" si="12"/>
        <v>0</v>
      </c>
      <c r="P70" s="131">
        <f t="shared" si="12"/>
        <v>0</v>
      </c>
      <c r="Q70" s="131">
        <f t="shared" si="12"/>
        <v>0</v>
      </c>
      <c r="R70" s="131">
        <f t="shared" si="12"/>
        <v>46040</v>
      </c>
      <c r="S70" s="128">
        <f t="shared" si="6"/>
        <v>46040</v>
      </c>
    </row>
    <row r="71" spans="1:19" s="62" customFormat="1" ht="30">
      <c r="A71" s="51"/>
      <c r="B71" s="46"/>
      <c r="C71" s="55"/>
      <c r="D71" s="55" t="s">
        <v>760</v>
      </c>
      <c r="E71" s="55" t="s">
        <v>297</v>
      </c>
      <c r="F71" s="55" t="s">
        <v>804</v>
      </c>
      <c r="G71" s="69" t="s">
        <v>298</v>
      </c>
      <c r="H71" s="131"/>
      <c r="I71" s="131"/>
      <c r="J71" s="131"/>
      <c r="K71" s="131"/>
      <c r="L71" s="131"/>
      <c r="M71" s="131">
        <v>46040</v>
      </c>
      <c r="N71" s="131">
        <v>46040</v>
      </c>
      <c r="O71" s="131"/>
      <c r="P71" s="131"/>
      <c r="Q71" s="131"/>
      <c r="R71" s="131">
        <v>46040</v>
      </c>
      <c r="S71" s="128">
        <f t="shared" si="6"/>
        <v>46040</v>
      </c>
    </row>
    <row r="72" spans="1:19" s="62" customFormat="1" ht="25.5" customHeight="1">
      <c r="A72" s="51"/>
      <c r="B72" s="46"/>
      <c r="C72" s="55"/>
      <c r="D72" s="54" t="s">
        <v>782</v>
      </c>
      <c r="E72" s="54" t="s">
        <v>783</v>
      </c>
      <c r="F72" s="55"/>
      <c r="G72" s="44" t="s">
        <v>784</v>
      </c>
      <c r="H72" s="131"/>
      <c r="I72" s="131"/>
      <c r="J72" s="131"/>
      <c r="K72" s="131"/>
      <c r="L72" s="131"/>
      <c r="M72" s="131">
        <f aca="true" t="shared" si="13" ref="M72:R72">M73</f>
        <v>154500</v>
      </c>
      <c r="N72" s="131">
        <f t="shared" si="13"/>
        <v>154500</v>
      </c>
      <c r="O72" s="131">
        <f t="shared" si="13"/>
        <v>0</v>
      </c>
      <c r="P72" s="131">
        <f t="shared" si="13"/>
        <v>0</v>
      </c>
      <c r="Q72" s="131">
        <f t="shared" si="13"/>
        <v>0</v>
      </c>
      <c r="R72" s="131">
        <f t="shared" si="13"/>
        <v>154500</v>
      </c>
      <c r="S72" s="128">
        <f t="shared" si="6"/>
        <v>154500</v>
      </c>
    </row>
    <row r="73" spans="1:19" s="62" customFormat="1" ht="62.25" customHeight="1">
      <c r="A73" s="51"/>
      <c r="B73" s="46"/>
      <c r="C73" s="55"/>
      <c r="D73" s="55" t="s">
        <v>777</v>
      </c>
      <c r="E73" s="55" t="s">
        <v>778</v>
      </c>
      <c r="F73" s="55" t="s">
        <v>660</v>
      </c>
      <c r="G73" s="423" t="s">
        <v>779</v>
      </c>
      <c r="H73" s="131"/>
      <c r="I73" s="131"/>
      <c r="J73" s="131"/>
      <c r="K73" s="131"/>
      <c r="L73" s="131"/>
      <c r="M73" s="131">
        <v>154500</v>
      </c>
      <c r="N73" s="131">
        <v>154500</v>
      </c>
      <c r="O73" s="131"/>
      <c r="P73" s="131"/>
      <c r="Q73" s="131"/>
      <c r="R73" s="131">
        <v>154500</v>
      </c>
      <c r="S73" s="128">
        <f t="shared" si="6"/>
        <v>154500</v>
      </c>
    </row>
    <row r="74" spans="1:19" s="78" customFormat="1" ht="33.75" customHeight="1">
      <c r="A74" s="66"/>
      <c r="B74" s="43"/>
      <c r="C74" s="54" t="s">
        <v>702</v>
      </c>
      <c r="D74" s="54"/>
      <c r="E74" s="54" t="s">
        <v>400</v>
      </c>
      <c r="F74" s="54"/>
      <c r="G74" s="44" t="s">
        <v>553</v>
      </c>
      <c r="H74" s="130">
        <f>H75</f>
        <v>10000</v>
      </c>
      <c r="I74" s="130">
        <f aca="true" t="shared" si="14" ref="I74:R74">I75</f>
        <v>10000</v>
      </c>
      <c r="J74" s="130">
        <f t="shared" si="14"/>
        <v>0</v>
      </c>
      <c r="K74" s="130">
        <f t="shared" si="14"/>
        <v>0</v>
      </c>
      <c r="L74" s="130">
        <f t="shared" si="14"/>
        <v>0</v>
      </c>
      <c r="M74" s="130">
        <f t="shared" si="14"/>
        <v>0</v>
      </c>
      <c r="N74" s="130">
        <f t="shared" si="14"/>
        <v>0</v>
      </c>
      <c r="O74" s="130">
        <f t="shared" si="14"/>
        <v>0</v>
      </c>
      <c r="P74" s="130">
        <f t="shared" si="14"/>
        <v>0</v>
      </c>
      <c r="Q74" s="130">
        <f t="shared" si="14"/>
        <v>0</v>
      </c>
      <c r="R74" s="130">
        <f t="shared" si="14"/>
        <v>0</v>
      </c>
      <c r="S74" s="128">
        <f t="shared" si="6"/>
        <v>10000</v>
      </c>
    </row>
    <row r="75" spans="1:19" s="62" customFormat="1" ht="31.5" customHeight="1">
      <c r="A75" s="51"/>
      <c r="B75" s="46"/>
      <c r="C75" s="55" t="s">
        <v>664</v>
      </c>
      <c r="D75" s="55" t="s">
        <v>274</v>
      </c>
      <c r="E75" s="55" t="s">
        <v>275</v>
      </c>
      <c r="F75" s="55" t="s">
        <v>665</v>
      </c>
      <c r="G75" s="69" t="s">
        <v>207</v>
      </c>
      <c r="H75" s="131">
        <v>10000</v>
      </c>
      <c r="I75" s="131">
        <f>H75-L75</f>
        <v>10000</v>
      </c>
      <c r="J75" s="131"/>
      <c r="K75" s="131"/>
      <c r="L75" s="131"/>
      <c r="M75" s="131"/>
      <c r="N75" s="131"/>
      <c r="O75" s="131">
        <f>M75-R75</f>
        <v>0</v>
      </c>
      <c r="P75" s="131"/>
      <c r="Q75" s="131"/>
      <c r="R75" s="131"/>
      <c r="S75" s="129">
        <f t="shared" si="6"/>
        <v>10000</v>
      </c>
    </row>
    <row r="76" spans="1:19" s="78" customFormat="1" ht="42.75" customHeight="1">
      <c r="A76" s="66"/>
      <c r="B76" s="43"/>
      <c r="C76" s="54" t="s">
        <v>703</v>
      </c>
      <c r="D76" s="54"/>
      <c r="E76" s="54" t="s">
        <v>401</v>
      </c>
      <c r="F76" s="54"/>
      <c r="G76" s="44" t="s">
        <v>403</v>
      </c>
      <c r="H76" s="130">
        <f>H77</f>
        <v>15000</v>
      </c>
      <c r="I76" s="130">
        <f aca="true" t="shared" si="15" ref="I76:R76">I77</f>
        <v>15000</v>
      </c>
      <c r="J76" s="130">
        <f t="shared" si="15"/>
        <v>0</v>
      </c>
      <c r="K76" s="130">
        <f t="shared" si="15"/>
        <v>0</v>
      </c>
      <c r="L76" s="130">
        <f t="shared" si="15"/>
        <v>0</v>
      </c>
      <c r="M76" s="130">
        <f t="shared" si="15"/>
        <v>0</v>
      </c>
      <c r="N76" s="130">
        <f t="shared" si="15"/>
        <v>0</v>
      </c>
      <c r="O76" s="130">
        <f t="shared" si="15"/>
        <v>0</v>
      </c>
      <c r="P76" s="130">
        <f t="shared" si="15"/>
        <v>0</v>
      </c>
      <c r="Q76" s="130">
        <f t="shared" si="15"/>
        <v>0</v>
      </c>
      <c r="R76" s="130">
        <f t="shared" si="15"/>
        <v>0</v>
      </c>
      <c r="S76" s="128">
        <f t="shared" si="6"/>
        <v>15000</v>
      </c>
    </row>
    <row r="77" spans="1:19" s="62" customFormat="1" ht="43.5" customHeight="1">
      <c r="A77" s="51"/>
      <c r="B77" s="46"/>
      <c r="C77" s="55" t="s">
        <v>681</v>
      </c>
      <c r="D77" s="55" t="s">
        <v>276</v>
      </c>
      <c r="E77" s="55" t="s">
        <v>277</v>
      </c>
      <c r="F77" s="55" t="s">
        <v>724</v>
      </c>
      <c r="G77" s="69" t="s">
        <v>402</v>
      </c>
      <c r="H77" s="131">
        <v>15000</v>
      </c>
      <c r="I77" s="131">
        <f>H77-L77</f>
        <v>15000</v>
      </c>
      <c r="J77" s="131"/>
      <c r="K77" s="131"/>
      <c r="L77" s="131"/>
      <c r="M77" s="131"/>
      <c r="N77" s="131"/>
      <c r="O77" s="131">
        <f>M77-R77</f>
        <v>0</v>
      </c>
      <c r="P77" s="131"/>
      <c r="Q77" s="131"/>
      <c r="R77" s="131"/>
      <c r="S77" s="129">
        <f t="shared" si="6"/>
        <v>15000</v>
      </c>
    </row>
    <row r="78" spans="1:19" s="78" customFormat="1" ht="24.75" customHeight="1" hidden="1">
      <c r="A78" s="66"/>
      <c r="B78" s="43"/>
      <c r="C78" s="54" t="s">
        <v>704</v>
      </c>
      <c r="D78" s="54"/>
      <c r="E78" s="54"/>
      <c r="F78" s="54"/>
      <c r="G78" s="44"/>
      <c r="H78" s="130">
        <f>H79</f>
        <v>0</v>
      </c>
      <c r="I78" s="131">
        <f>H78-L78</f>
        <v>0</v>
      </c>
      <c r="J78" s="130">
        <f aca="true" t="shared" si="16" ref="J78:R79">J79</f>
        <v>0</v>
      </c>
      <c r="K78" s="130">
        <f t="shared" si="16"/>
        <v>0</v>
      </c>
      <c r="L78" s="130">
        <f t="shared" si="16"/>
        <v>0</v>
      </c>
      <c r="M78" s="130">
        <f t="shared" si="16"/>
        <v>0</v>
      </c>
      <c r="N78" s="130"/>
      <c r="O78" s="130">
        <f t="shared" si="16"/>
        <v>0</v>
      </c>
      <c r="P78" s="130">
        <f t="shared" si="16"/>
        <v>0</v>
      </c>
      <c r="Q78" s="130">
        <f t="shared" si="16"/>
        <v>0</v>
      </c>
      <c r="R78" s="130">
        <f t="shared" si="16"/>
        <v>0</v>
      </c>
      <c r="S78" s="128">
        <f t="shared" si="6"/>
        <v>0</v>
      </c>
    </row>
    <row r="79" spans="1:19" s="62" customFormat="1" ht="15" hidden="1">
      <c r="A79" s="51"/>
      <c r="B79" s="46"/>
      <c r="C79" s="55" t="s">
        <v>682</v>
      </c>
      <c r="D79" s="55"/>
      <c r="E79" s="55"/>
      <c r="F79" s="55"/>
      <c r="G79" s="69"/>
      <c r="H79" s="131"/>
      <c r="I79" s="131">
        <f>H79-L79</f>
        <v>0</v>
      </c>
      <c r="J79" s="131">
        <f t="shared" si="16"/>
        <v>0</v>
      </c>
      <c r="K79" s="131">
        <f t="shared" si="16"/>
        <v>0</v>
      </c>
      <c r="L79" s="131">
        <f t="shared" si="16"/>
        <v>0</v>
      </c>
      <c r="M79" s="131">
        <f t="shared" si="16"/>
        <v>0</v>
      </c>
      <c r="N79" s="131"/>
      <c r="O79" s="131">
        <f t="shared" si="16"/>
        <v>0</v>
      </c>
      <c r="P79" s="131">
        <f t="shared" si="16"/>
        <v>0</v>
      </c>
      <c r="Q79" s="131">
        <f t="shared" si="16"/>
        <v>0</v>
      </c>
      <c r="R79" s="131">
        <f t="shared" si="16"/>
        <v>0</v>
      </c>
      <c r="S79" s="128">
        <f t="shared" si="6"/>
        <v>0</v>
      </c>
    </row>
    <row r="80" spans="1:19" s="62" customFormat="1" ht="81.75" customHeight="1" hidden="1">
      <c r="A80" s="51"/>
      <c r="B80" s="46"/>
      <c r="C80" s="55" t="s">
        <v>682</v>
      </c>
      <c r="D80" s="55" t="s">
        <v>86</v>
      </c>
      <c r="E80" s="55" t="s">
        <v>188</v>
      </c>
      <c r="F80" s="55" t="s">
        <v>717</v>
      </c>
      <c r="G80" s="69" t="s">
        <v>56</v>
      </c>
      <c r="H80" s="131"/>
      <c r="I80" s="131"/>
      <c r="J80" s="131"/>
      <c r="K80" s="131"/>
      <c r="L80" s="131"/>
      <c r="M80" s="131"/>
      <c r="N80" s="131"/>
      <c r="O80" s="131"/>
      <c r="P80" s="131"/>
      <c r="Q80" s="131"/>
      <c r="R80" s="131"/>
      <c r="S80" s="128">
        <f t="shared" si="6"/>
        <v>0</v>
      </c>
    </row>
    <row r="81" spans="1:19" s="62" customFormat="1" ht="20.25" customHeight="1">
      <c r="A81" s="51"/>
      <c r="B81" s="46"/>
      <c r="C81" s="55"/>
      <c r="D81" s="55"/>
      <c r="E81" s="54" t="s">
        <v>68</v>
      </c>
      <c r="F81" s="54"/>
      <c r="G81" s="44" t="s">
        <v>69</v>
      </c>
      <c r="H81" s="130">
        <f>H82</f>
        <v>50000</v>
      </c>
      <c r="I81" s="130">
        <f>H81-L81</f>
        <v>50000</v>
      </c>
      <c r="J81" s="131"/>
      <c r="K81" s="131"/>
      <c r="L81" s="131"/>
      <c r="M81" s="131"/>
      <c r="N81" s="131"/>
      <c r="O81" s="131"/>
      <c r="P81" s="131"/>
      <c r="Q81" s="131"/>
      <c r="R81" s="131"/>
      <c r="S81" s="129">
        <f t="shared" si="6"/>
        <v>50000</v>
      </c>
    </row>
    <row r="82" spans="1:19" s="62" customFormat="1" ht="30" customHeight="1">
      <c r="A82" s="51"/>
      <c r="B82" s="46"/>
      <c r="C82" s="55"/>
      <c r="D82" s="55" t="s">
        <v>64</v>
      </c>
      <c r="E82" s="55" t="s">
        <v>65</v>
      </c>
      <c r="F82" s="55" t="s">
        <v>66</v>
      </c>
      <c r="G82" s="69" t="s">
        <v>70</v>
      </c>
      <c r="H82" s="131">
        <v>50000</v>
      </c>
      <c r="I82" s="131">
        <f>H82-L82</f>
        <v>50000</v>
      </c>
      <c r="J82" s="131"/>
      <c r="K82" s="131"/>
      <c r="L82" s="131"/>
      <c r="M82" s="131"/>
      <c r="N82" s="131"/>
      <c r="O82" s="131"/>
      <c r="P82" s="131"/>
      <c r="Q82" s="131"/>
      <c r="R82" s="131"/>
      <c r="S82" s="129">
        <f aca="true" t="shared" si="17" ref="S82:S103">H82+M82</f>
        <v>50000</v>
      </c>
    </row>
    <row r="83" spans="1:19" s="78" customFormat="1" ht="48.75" customHeight="1">
      <c r="A83" s="66"/>
      <c r="B83" s="73">
        <v>1000000</v>
      </c>
      <c r="C83" s="73"/>
      <c r="D83" s="67" t="s">
        <v>278</v>
      </c>
      <c r="E83" s="73"/>
      <c r="F83" s="67"/>
      <c r="G83" s="74" t="s">
        <v>375</v>
      </c>
      <c r="H83" s="127">
        <f>H84</f>
        <v>44913901</v>
      </c>
      <c r="I83" s="127">
        <f aca="true" t="shared" si="18" ref="I83:I90">H83-L83</f>
        <v>44913901</v>
      </c>
      <c r="J83" s="127">
        <f aca="true" t="shared" si="19" ref="J83:O83">J85+J101</f>
        <v>31955590</v>
      </c>
      <c r="K83" s="127">
        <f t="shared" si="19"/>
        <v>3450751</v>
      </c>
      <c r="L83" s="127">
        <f t="shared" si="19"/>
        <v>0</v>
      </c>
      <c r="M83" s="127">
        <f>M84</f>
        <v>2899386</v>
      </c>
      <c r="N83" s="127">
        <f>N84</f>
        <v>732386</v>
      </c>
      <c r="O83" s="127">
        <f t="shared" si="19"/>
        <v>1367000</v>
      </c>
      <c r="P83" s="127">
        <f>P84+P96+P98+P105</f>
        <v>0</v>
      </c>
      <c r="Q83" s="127">
        <f>Q84+Q96+Q98+Q105</f>
        <v>30000</v>
      </c>
      <c r="R83" s="127">
        <f>R84</f>
        <v>1532386</v>
      </c>
      <c r="S83" s="127">
        <f t="shared" si="17"/>
        <v>47813287</v>
      </c>
    </row>
    <row r="84" spans="1:19" s="78" customFormat="1" ht="48.75" customHeight="1">
      <c r="A84" s="66"/>
      <c r="B84" s="73"/>
      <c r="C84" s="73"/>
      <c r="D84" s="67" t="s">
        <v>280</v>
      </c>
      <c r="E84" s="73"/>
      <c r="F84" s="67"/>
      <c r="G84" s="287" t="s">
        <v>55</v>
      </c>
      <c r="H84" s="127">
        <f>H85+H97+H99</f>
        <v>44913901</v>
      </c>
      <c r="I84" s="127">
        <f t="shared" si="18"/>
        <v>44913901</v>
      </c>
      <c r="J84" s="127">
        <f>J85+J97+J99</f>
        <v>31955590</v>
      </c>
      <c r="K84" s="127">
        <f>K85+K97+K99</f>
        <v>3450751</v>
      </c>
      <c r="L84" s="127">
        <f>L85+L97+L99</f>
        <v>0</v>
      </c>
      <c r="M84" s="127">
        <f>M85+M97+M99+M107+M106</f>
        <v>2899386</v>
      </c>
      <c r="N84" s="127">
        <f>N85+N97+N99+N107+N106</f>
        <v>732386</v>
      </c>
      <c r="O84" s="127">
        <f>M84-R84</f>
        <v>1367000</v>
      </c>
      <c r="P84" s="127">
        <f>P85+P97+P99+P107</f>
        <v>0</v>
      </c>
      <c r="Q84" s="127">
        <f>Q85+Q97+Q99+Q107</f>
        <v>30000</v>
      </c>
      <c r="R84" s="127">
        <f>R85+R97+R99+R107+R106</f>
        <v>1532386</v>
      </c>
      <c r="S84" s="127">
        <f t="shared" si="17"/>
        <v>47813287</v>
      </c>
    </row>
    <row r="85" spans="1:19" s="90" customFormat="1" ht="14.25">
      <c r="A85" s="89"/>
      <c r="B85" s="88"/>
      <c r="C85" s="88">
        <v>70000</v>
      </c>
      <c r="D85" s="84"/>
      <c r="E85" s="84" t="s">
        <v>208</v>
      </c>
      <c r="F85" s="84"/>
      <c r="G85" s="288" t="s">
        <v>707</v>
      </c>
      <c r="H85" s="128">
        <f>H86+H91+H93+H94</f>
        <v>44893761</v>
      </c>
      <c r="I85" s="128">
        <f t="shared" si="18"/>
        <v>44893761</v>
      </c>
      <c r="J85" s="128">
        <f>J86+J91+J93+J94</f>
        <v>31955590</v>
      </c>
      <c r="K85" s="128">
        <f>K86+K91+K93+K94</f>
        <v>3450751</v>
      </c>
      <c r="L85" s="128">
        <f>L86+L91+L93+L94</f>
        <v>0</v>
      </c>
      <c r="M85" s="128">
        <f>M86+M91+M93+M94</f>
        <v>2167000</v>
      </c>
      <c r="N85" s="128">
        <f>N86+N91+N93+N94</f>
        <v>0</v>
      </c>
      <c r="O85" s="128">
        <f>O86+O91+O93+O94+O97+O98+O99+O100</f>
        <v>1367000</v>
      </c>
      <c r="P85" s="128">
        <f>P86+P91+P93+P94</f>
        <v>0</v>
      </c>
      <c r="Q85" s="128">
        <f>Q86+Q91+Q93+Q94</f>
        <v>30000</v>
      </c>
      <c r="R85" s="128">
        <f>R86+R91+R93+R94</f>
        <v>800000</v>
      </c>
      <c r="S85" s="128">
        <f t="shared" si="17"/>
        <v>47060761</v>
      </c>
    </row>
    <row r="86" spans="1:19" s="62" customFormat="1" ht="90">
      <c r="A86" s="51"/>
      <c r="B86" s="43"/>
      <c r="C86" s="55" t="s">
        <v>705</v>
      </c>
      <c r="D86" s="55" t="s">
        <v>279</v>
      </c>
      <c r="E86" s="55" t="s">
        <v>754</v>
      </c>
      <c r="F86" s="55" t="s">
        <v>725</v>
      </c>
      <c r="G86" s="47" t="s">
        <v>209</v>
      </c>
      <c r="H86" s="131">
        <v>41274351</v>
      </c>
      <c r="I86" s="131">
        <f t="shared" si="18"/>
        <v>41274351</v>
      </c>
      <c r="J86" s="131">
        <v>29339290</v>
      </c>
      <c r="K86" s="131">
        <v>3194901</v>
      </c>
      <c r="L86" s="130"/>
      <c r="M86" s="131">
        <v>2030000</v>
      </c>
      <c r="N86" s="131"/>
      <c r="O86" s="131">
        <f>M86-R86</f>
        <v>1230000</v>
      </c>
      <c r="P86" s="131"/>
      <c r="Q86" s="131">
        <v>30000</v>
      </c>
      <c r="R86" s="131">
        <v>800000</v>
      </c>
      <c r="S86" s="128">
        <f t="shared" si="17"/>
        <v>43304351</v>
      </c>
    </row>
    <row r="87" spans="1:19" s="164" customFormat="1" ht="19.5" customHeight="1">
      <c r="A87" s="158"/>
      <c r="B87" s="159"/>
      <c r="C87" s="160" t="s">
        <v>705</v>
      </c>
      <c r="D87" s="55" t="s">
        <v>279</v>
      </c>
      <c r="E87" s="160" t="s">
        <v>754</v>
      </c>
      <c r="F87" s="160" t="s">
        <v>725</v>
      </c>
      <c r="G87" s="50" t="s">
        <v>78</v>
      </c>
      <c r="H87" s="161">
        <v>26782900</v>
      </c>
      <c r="I87" s="165">
        <f t="shared" si="18"/>
        <v>26782900</v>
      </c>
      <c r="J87" s="161"/>
      <c r="K87" s="161"/>
      <c r="L87" s="162"/>
      <c r="M87" s="165"/>
      <c r="N87" s="165"/>
      <c r="O87" s="131">
        <f>M87-R87</f>
        <v>0</v>
      </c>
      <c r="P87" s="165"/>
      <c r="Q87" s="165"/>
      <c r="R87" s="165"/>
      <c r="S87" s="166">
        <f t="shared" si="17"/>
        <v>26782900</v>
      </c>
    </row>
    <row r="88" spans="1:19" s="164" customFormat="1" ht="19.5" customHeight="1">
      <c r="A88" s="158"/>
      <c r="B88" s="159"/>
      <c r="C88" s="160"/>
      <c r="D88" s="55" t="s">
        <v>279</v>
      </c>
      <c r="E88" s="160" t="s">
        <v>754</v>
      </c>
      <c r="F88" s="160" t="s">
        <v>725</v>
      </c>
      <c r="G88" s="69" t="s">
        <v>657</v>
      </c>
      <c r="H88" s="161">
        <v>1537700</v>
      </c>
      <c r="I88" s="165">
        <f t="shared" si="18"/>
        <v>1537700</v>
      </c>
      <c r="J88" s="161"/>
      <c r="K88" s="161"/>
      <c r="L88" s="162"/>
      <c r="M88" s="165"/>
      <c r="N88" s="165"/>
      <c r="O88" s="131"/>
      <c r="P88" s="165"/>
      <c r="Q88" s="165"/>
      <c r="R88" s="165"/>
      <c r="S88" s="166">
        <f t="shared" si="17"/>
        <v>1537700</v>
      </c>
    </row>
    <row r="89" spans="1:19" s="164" customFormat="1" ht="57" customHeight="1">
      <c r="A89" s="158"/>
      <c r="B89" s="159"/>
      <c r="C89" s="160"/>
      <c r="D89" s="55" t="s">
        <v>279</v>
      </c>
      <c r="E89" s="160" t="s">
        <v>754</v>
      </c>
      <c r="F89" s="160" t="s">
        <v>725</v>
      </c>
      <c r="G89" s="50" t="s">
        <v>462</v>
      </c>
      <c r="H89" s="161">
        <v>104900</v>
      </c>
      <c r="I89" s="165">
        <f t="shared" si="18"/>
        <v>104900</v>
      </c>
      <c r="J89" s="161"/>
      <c r="K89" s="161"/>
      <c r="L89" s="162"/>
      <c r="M89" s="165"/>
      <c r="N89" s="165"/>
      <c r="O89" s="131"/>
      <c r="P89" s="165"/>
      <c r="Q89" s="165"/>
      <c r="R89" s="165"/>
      <c r="S89" s="166">
        <f t="shared" si="17"/>
        <v>104900</v>
      </c>
    </row>
    <row r="90" spans="1:19" s="164" customFormat="1" ht="31.5" customHeight="1">
      <c r="A90" s="158"/>
      <c r="B90" s="159"/>
      <c r="C90" s="160"/>
      <c r="D90" s="55" t="s">
        <v>279</v>
      </c>
      <c r="E90" s="160" t="s">
        <v>754</v>
      </c>
      <c r="F90" s="160" t="s">
        <v>725</v>
      </c>
      <c r="G90" s="50" t="s">
        <v>764</v>
      </c>
      <c r="H90" s="161">
        <v>1212450</v>
      </c>
      <c r="I90" s="165">
        <f t="shared" si="18"/>
        <v>1212450</v>
      </c>
      <c r="J90" s="161"/>
      <c r="K90" s="161"/>
      <c r="L90" s="162"/>
      <c r="M90" s="165"/>
      <c r="N90" s="165"/>
      <c r="O90" s="131"/>
      <c r="P90" s="165"/>
      <c r="Q90" s="165"/>
      <c r="R90" s="165"/>
      <c r="S90" s="166">
        <f t="shared" si="17"/>
        <v>1212450</v>
      </c>
    </row>
    <row r="91" spans="1:19" s="62" customFormat="1" ht="45.75" customHeight="1">
      <c r="A91" s="51"/>
      <c r="B91" s="43"/>
      <c r="C91" s="55" t="s">
        <v>708</v>
      </c>
      <c r="D91" s="55" t="s">
        <v>281</v>
      </c>
      <c r="E91" s="55" t="s">
        <v>721</v>
      </c>
      <c r="F91" s="55" t="s">
        <v>726</v>
      </c>
      <c r="G91" s="47" t="s">
        <v>210</v>
      </c>
      <c r="H91" s="131">
        <v>964190</v>
      </c>
      <c r="I91" s="131">
        <f aca="true" t="shared" si="20" ref="I91:I100">H91-L91</f>
        <v>964190</v>
      </c>
      <c r="J91" s="131">
        <v>715700</v>
      </c>
      <c r="K91" s="131">
        <v>31090</v>
      </c>
      <c r="L91" s="130"/>
      <c r="M91" s="131">
        <v>132000</v>
      </c>
      <c r="N91" s="131"/>
      <c r="O91" s="131">
        <f aca="true" t="shared" si="21" ref="O91:O100">M91-R91</f>
        <v>132000</v>
      </c>
      <c r="P91" s="131"/>
      <c r="Q91" s="131"/>
      <c r="R91" s="131"/>
      <c r="S91" s="128">
        <f t="shared" si="17"/>
        <v>1096190</v>
      </c>
    </row>
    <row r="92" spans="1:19" s="62" customFormat="1" ht="30" hidden="1">
      <c r="A92" s="51"/>
      <c r="B92" s="43"/>
      <c r="C92" s="55" t="s">
        <v>98</v>
      </c>
      <c r="D92" s="55" t="s">
        <v>212</v>
      </c>
      <c r="E92" s="55" t="s">
        <v>211</v>
      </c>
      <c r="F92" s="55" t="s">
        <v>100</v>
      </c>
      <c r="G92" s="47" t="s">
        <v>213</v>
      </c>
      <c r="H92" s="131"/>
      <c r="I92" s="131"/>
      <c r="J92" s="131"/>
      <c r="K92" s="131"/>
      <c r="L92" s="130"/>
      <c r="M92" s="131"/>
      <c r="N92" s="131"/>
      <c r="O92" s="131"/>
      <c r="P92" s="131"/>
      <c r="Q92" s="131"/>
      <c r="R92" s="131"/>
      <c r="S92" s="128">
        <f t="shared" si="17"/>
        <v>0</v>
      </c>
    </row>
    <row r="93" spans="1:19" s="62" customFormat="1" ht="30">
      <c r="A93" s="51"/>
      <c r="B93" s="43"/>
      <c r="C93" s="55" t="s">
        <v>709</v>
      </c>
      <c r="D93" s="55" t="s">
        <v>282</v>
      </c>
      <c r="E93" s="55" t="s">
        <v>283</v>
      </c>
      <c r="F93" s="55" t="s">
        <v>727</v>
      </c>
      <c r="G93" s="47" t="s">
        <v>284</v>
      </c>
      <c r="H93" s="131">
        <v>1183060</v>
      </c>
      <c r="I93" s="131">
        <f t="shared" si="20"/>
        <v>1183060</v>
      </c>
      <c r="J93" s="131">
        <v>892000</v>
      </c>
      <c r="K93" s="131">
        <v>47260</v>
      </c>
      <c r="L93" s="130"/>
      <c r="M93" s="195">
        <v>5000</v>
      </c>
      <c r="N93" s="195"/>
      <c r="O93" s="195">
        <f t="shared" si="21"/>
        <v>5000</v>
      </c>
      <c r="P93" s="130"/>
      <c r="Q93" s="130"/>
      <c r="R93" s="130"/>
      <c r="S93" s="128">
        <f t="shared" si="17"/>
        <v>1188060</v>
      </c>
    </row>
    <row r="94" spans="1:19" s="62" customFormat="1" ht="15">
      <c r="A94" s="51"/>
      <c r="B94" s="43"/>
      <c r="C94" s="55" t="s">
        <v>710</v>
      </c>
      <c r="D94" s="55" t="s">
        <v>285</v>
      </c>
      <c r="E94" s="55" t="s">
        <v>211</v>
      </c>
      <c r="F94" s="55" t="s">
        <v>727</v>
      </c>
      <c r="G94" s="47" t="s">
        <v>286</v>
      </c>
      <c r="H94" s="131">
        <f>H95+H96</f>
        <v>1472160</v>
      </c>
      <c r="I94" s="131">
        <f t="shared" si="20"/>
        <v>1472160</v>
      </c>
      <c r="J94" s="131">
        <f>J95</f>
        <v>1008600</v>
      </c>
      <c r="K94" s="131">
        <f>K95</f>
        <v>177500</v>
      </c>
      <c r="L94" s="131">
        <f>L95</f>
        <v>0</v>
      </c>
      <c r="M94" s="131">
        <f>M95</f>
        <v>0</v>
      </c>
      <c r="N94" s="131">
        <f>N95</f>
        <v>0</v>
      </c>
      <c r="O94" s="130">
        <f t="shared" si="21"/>
        <v>0</v>
      </c>
      <c r="P94" s="131">
        <f>P95</f>
        <v>0</v>
      </c>
      <c r="Q94" s="131">
        <f>Q95</f>
        <v>0</v>
      </c>
      <c r="R94" s="131">
        <f>R95</f>
        <v>0</v>
      </c>
      <c r="S94" s="128">
        <f t="shared" si="17"/>
        <v>1472160</v>
      </c>
    </row>
    <row r="95" spans="1:19" s="62" customFormat="1" ht="30">
      <c r="A95" s="51"/>
      <c r="B95" s="43"/>
      <c r="C95" s="55"/>
      <c r="D95" s="55" t="s">
        <v>404</v>
      </c>
      <c r="E95" s="55" t="s">
        <v>405</v>
      </c>
      <c r="F95" s="55" t="s">
        <v>727</v>
      </c>
      <c r="G95" s="47" t="s">
        <v>415</v>
      </c>
      <c r="H95" s="131">
        <v>1461300</v>
      </c>
      <c r="I95" s="131">
        <f t="shared" si="20"/>
        <v>1461300</v>
      </c>
      <c r="J95" s="131">
        <v>1008600</v>
      </c>
      <c r="K95" s="131">
        <v>177500</v>
      </c>
      <c r="L95" s="130"/>
      <c r="M95" s="130"/>
      <c r="N95" s="130"/>
      <c r="O95" s="130">
        <f t="shared" si="21"/>
        <v>0</v>
      </c>
      <c r="P95" s="130"/>
      <c r="Q95" s="130"/>
      <c r="R95" s="130"/>
      <c r="S95" s="128">
        <f t="shared" si="17"/>
        <v>1461300</v>
      </c>
    </row>
    <row r="96" spans="1:19" s="62" customFormat="1" ht="30">
      <c r="A96" s="51"/>
      <c r="B96" s="43"/>
      <c r="C96" s="55"/>
      <c r="D96" s="55" t="s">
        <v>661</v>
      </c>
      <c r="E96" s="55" t="s">
        <v>662</v>
      </c>
      <c r="F96" s="55" t="s">
        <v>727</v>
      </c>
      <c r="G96" s="47" t="s">
        <v>663</v>
      </c>
      <c r="H96" s="131">
        <v>10860</v>
      </c>
      <c r="I96" s="131">
        <f t="shared" si="20"/>
        <v>10860</v>
      </c>
      <c r="J96" s="131"/>
      <c r="K96" s="131"/>
      <c r="L96" s="130"/>
      <c r="M96" s="130"/>
      <c r="N96" s="130"/>
      <c r="O96" s="130"/>
      <c r="P96" s="130"/>
      <c r="Q96" s="130"/>
      <c r="R96" s="130"/>
      <c r="S96" s="128">
        <f t="shared" si="17"/>
        <v>10860</v>
      </c>
    </row>
    <row r="97" spans="1:19" s="62" customFormat="1" ht="86.25" customHeight="1">
      <c r="A97" s="51"/>
      <c r="B97" s="43"/>
      <c r="C97" s="55" t="s">
        <v>711</v>
      </c>
      <c r="D97" s="55" t="s">
        <v>287</v>
      </c>
      <c r="E97" s="55" t="s">
        <v>288</v>
      </c>
      <c r="F97" s="55" t="s">
        <v>722</v>
      </c>
      <c r="G97" s="69" t="s">
        <v>289</v>
      </c>
      <c r="H97" s="131">
        <v>20140</v>
      </c>
      <c r="I97" s="131">
        <f t="shared" si="20"/>
        <v>20140</v>
      </c>
      <c r="J97" s="131"/>
      <c r="K97" s="131"/>
      <c r="L97" s="130"/>
      <c r="M97" s="130"/>
      <c r="N97" s="130"/>
      <c r="O97" s="130">
        <f t="shared" si="21"/>
        <v>0</v>
      </c>
      <c r="P97" s="130"/>
      <c r="Q97" s="130"/>
      <c r="R97" s="130"/>
      <c r="S97" s="128">
        <f t="shared" si="17"/>
        <v>20140</v>
      </c>
    </row>
    <row r="98" spans="1:19" s="62" customFormat="1" ht="15" hidden="1">
      <c r="A98" s="51"/>
      <c r="B98" s="43"/>
      <c r="C98" s="55" t="s">
        <v>712</v>
      </c>
      <c r="D98" s="55" t="s">
        <v>712</v>
      </c>
      <c r="E98" s="55"/>
      <c r="F98" s="55" t="s">
        <v>727</v>
      </c>
      <c r="G98" s="47" t="s">
        <v>713</v>
      </c>
      <c r="H98" s="131"/>
      <c r="I98" s="131">
        <f t="shared" si="20"/>
        <v>0</v>
      </c>
      <c r="J98" s="131"/>
      <c r="K98" s="131"/>
      <c r="L98" s="130"/>
      <c r="M98" s="130"/>
      <c r="N98" s="130"/>
      <c r="O98" s="130">
        <f t="shared" si="21"/>
        <v>0</v>
      </c>
      <c r="P98" s="130"/>
      <c r="Q98" s="130"/>
      <c r="R98" s="130"/>
      <c r="S98" s="128">
        <f t="shared" si="17"/>
        <v>0</v>
      </c>
    </row>
    <row r="99" spans="1:19" s="62" customFormat="1" ht="211.5" customHeight="1" hidden="1">
      <c r="A99" s="51"/>
      <c r="B99" s="43"/>
      <c r="C99" s="55" t="s">
        <v>714</v>
      </c>
      <c r="D99" s="55" t="s">
        <v>416</v>
      </c>
      <c r="E99" s="55" t="s">
        <v>231</v>
      </c>
      <c r="F99" s="55" t="s">
        <v>722</v>
      </c>
      <c r="G99" s="280" t="s">
        <v>464</v>
      </c>
      <c r="H99" s="131"/>
      <c r="I99" s="131">
        <f t="shared" si="20"/>
        <v>0</v>
      </c>
      <c r="J99" s="131"/>
      <c r="K99" s="131"/>
      <c r="L99" s="130"/>
      <c r="M99" s="130"/>
      <c r="N99" s="130"/>
      <c r="O99" s="130">
        <f t="shared" si="21"/>
        <v>0</v>
      </c>
      <c r="P99" s="130"/>
      <c r="Q99" s="130"/>
      <c r="R99" s="130"/>
      <c r="S99" s="128">
        <f t="shared" si="17"/>
        <v>0</v>
      </c>
    </row>
    <row r="100" spans="2:19" ht="15" hidden="1">
      <c r="B100" s="43"/>
      <c r="C100" s="43"/>
      <c r="D100" s="55" t="s">
        <v>706</v>
      </c>
      <c r="E100" s="55"/>
      <c r="F100" s="55"/>
      <c r="G100" s="69"/>
      <c r="H100" s="131"/>
      <c r="I100" s="130">
        <f t="shared" si="20"/>
        <v>0</v>
      </c>
      <c r="J100" s="131"/>
      <c r="K100" s="131"/>
      <c r="L100" s="131"/>
      <c r="M100" s="131"/>
      <c r="N100" s="131"/>
      <c r="O100" s="130">
        <f t="shared" si="21"/>
        <v>0</v>
      </c>
      <c r="P100" s="131"/>
      <c r="Q100" s="131"/>
      <c r="R100" s="131"/>
      <c r="S100" s="128">
        <f t="shared" si="17"/>
        <v>0</v>
      </c>
    </row>
    <row r="101" spans="1:19" s="78" customFormat="1" ht="25.5" customHeight="1" hidden="1">
      <c r="A101" s="66"/>
      <c r="B101" s="43"/>
      <c r="C101" s="43"/>
      <c r="D101" s="54"/>
      <c r="E101" s="54"/>
      <c r="F101" s="54"/>
      <c r="G101" s="44"/>
      <c r="H101" s="130"/>
      <c r="I101" s="130">
        <f aca="true" t="shared" si="22" ref="I101:R101">I102+I103</f>
        <v>0</v>
      </c>
      <c r="J101" s="130">
        <f t="shared" si="22"/>
        <v>0</v>
      </c>
      <c r="K101" s="130">
        <f t="shared" si="22"/>
        <v>0</v>
      </c>
      <c r="L101" s="130">
        <f t="shared" si="22"/>
        <v>0</v>
      </c>
      <c r="M101" s="130">
        <f t="shared" si="22"/>
        <v>0</v>
      </c>
      <c r="N101" s="130"/>
      <c r="O101" s="130">
        <f t="shared" si="22"/>
        <v>0</v>
      </c>
      <c r="P101" s="130">
        <f t="shared" si="22"/>
        <v>0</v>
      </c>
      <c r="Q101" s="130">
        <f t="shared" si="22"/>
        <v>0</v>
      </c>
      <c r="R101" s="130">
        <f t="shared" si="22"/>
        <v>0</v>
      </c>
      <c r="S101" s="128">
        <f t="shared" si="17"/>
        <v>0</v>
      </c>
    </row>
    <row r="102" spans="2:19" ht="15" customHeight="1" hidden="1">
      <c r="B102" s="43"/>
      <c r="C102" s="43"/>
      <c r="D102" s="55"/>
      <c r="E102" s="55"/>
      <c r="F102" s="55"/>
      <c r="G102" s="69"/>
      <c r="H102" s="131"/>
      <c r="I102" s="131">
        <f>H102-L102</f>
        <v>0</v>
      </c>
      <c r="J102" s="131"/>
      <c r="K102" s="131"/>
      <c r="L102" s="131"/>
      <c r="M102" s="131">
        <f>-R102</f>
        <v>0</v>
      </c>
      <c r="N102" s="131"/>
      <c r="O102" s="131">
        <f>M102-R102</f>
        <v>0</v>
      </c>
      <c r="P102" s="131"/>
      <c r="Q102" s="131"/>
      <c r="R102" s="131"/>
      <c r="S102" s="128">
        <f t="shared" si="17"/>
        <v>0</v>
      </c>
    </row>
    <row r="103" spans="2:19" ht="21.75" customHeight="1" hidden="1">
      <c r="B103" s="43"/>
      <c r="C103" s="43"/>
      <c r="D103" s="55"/>
      <c r="E103" s="55"/>
      <c r="F103" s="55"/>
      <c r="G103" s="69"/>
      <c r="H103" s="131"/>
      <c r="I103" s="131">
        <f>H103-L103</f>
        <v>0</v>
      </c>
      <c r="J103" s="131"/>
      <c r="K103" s="131"/>
      <c r="L103" s="131"/>
      <c r="M103" s="131"/>
      <c r="N103" s="131"/>
      <c r="O103" s="131">
        <f>M103-R103</f>
        <v>0</v>
      </c>
      <c r="P103" s="131"/>
      <c r="Q103" s="131"/>
      <c r="R103" s="131"/>
      <c r="S103" s="128">
        <f t="shared" si="17"/>
        <v>0</v>
      </c>
    </row>
    <row r="104" spans="2:19" ht="37.5" customHeight="1" hidden="1">
      <c r="B104" s="43"/>
      <c r="C104" s="55" t="s">
        <v>715</v>
      </c>
      <c r="D104" s="55"/>
      <c r="E104" s="55"/>
      <c r="F104" s="55"/>
      <c r="G104" s="69"/>
      <c r="I104" s="131">
        <f>H104-L104</f>
        <v>0</v>
      </c>
      <c r="J104" s="131"/>
      <c r="K104" s="131"/>
      <c r="L104" s="131"/>
      <c r="M104" s="131"/>
      <c r="N104" s="131"/>
      <c r="O104" s="131"/>
      <c r="P104" s="131"/>
      <c r="Q104" s="131"/>
      <c r="R104" s="131"/>
      <c r="S104" s="128" t="e">
        <f>G97+M104</f>
        <v>#VALUE!</v>
      </c>
    </row>
    <row r="105" spans="2:19" ht="13.5" customHeight="1" hidden="1">
      <c r="B105" s="43"/>
      <c r="C105" s="55" t="s">
        <v>659</v>
      </c>
      <c r="D105" s="55" t="s">
        <v>567</v>
      </c>
      <c r="E105" s="55" t="s">
        <v>566</v>
      </c>
      <c r="F105" s="55" t="s">
        <v>660</v>
      </c>
      <c r="G105" s="69" t="s">
        <v>568</v>
      </c>
      <c r="H105" s="131"/>
      <c r="I105" s="131"/>
      <c r="J105" s="131"/>
      <c r="K105" s="131"/>
      <c r="L105" s="131"/>
      <c r="M105" s="131"/>
      <c r="N105" s="131"/>
      <c r="O105" s="131">
        <f>M105-R105</f>
        <v>0</v>
      </c>
      <c r="P105" s="131"/>
      <c r="Q105" s="131"/>
      <c r="R105" s="131"/>
      <c r="S105" s="128">
        <f aca="true" t="shared" si="23" ref="S105:S123">H105+M105</f>
        <v>0</v>
      </c>
    </row>
    <row r="106" spans="2:19" ht="29.25" customHeight="1" hidden="1">
      <c r="B106" s="43"/>
      <c r="C106" s="55"/>
      <c r="D106" s="55" t="s">
        <v>787</v>
      </c>
      <c r="E106" s="55" t="s">
        <v>786</v>
      </c>
      <c r="F106" s="55" t="s">
        <v>792</v>
      </c>
      <c r="G106" s="69" t="s">
        <v>789</v>
      </c>
      <c r="H106" s="131"/>
      <c r="I106" s="131"/>
      <c r="J106" s="131"/>
      <c r="K106" s="131"/>
      <c r="L106" s="131"/>
      <c r="M106" s="131"/>
      <c r="N106" s="131"/>
      <c r="O106" s="130">
        <f>M106-R106</f>
        <v>0</v>
      </c>
      <c r="P106" s="131"/>
      <c r="Q106" s="131"/>
      <c r="R106" s="131"/>
      <c r="S106" s="128">
        <f t="shared" si="23"/>
        <v>0</v>
      </c>
    </row>
    <row r="107" spans="2:19" ht="20.25" customHeight="1">
      <c r="B107" s="43"/>
      <c r="C107" s="55"/>
      <c r="D107" s="54" t="s">
        <v>785</v>
      </c>
      <c r="E107" s="54" t="s">
        <v>783</v>
      </c>
      <c r="F107" s="55"/>
      <c r="G107" s="44" t="s">
        <v>784</v>
      </c>
      <c r="H107" s="131"/>
      <c r="I107" s="131"/>
      <c r="J107" s="131"/>
      <c r="K107" s="131"/>
      <c r="L107" s="131"/>
      <c r="M107" s="131">
        <f aca="true" t="shared" si="24" ref="M107:R107">M108</f>
        <v>732386</v>
      </c>
      <c r="N107" s="131">
        <f t="shared" si="24"/>
        <v>732386</v>
      </c>
      <c r="O107" s="131">
        <f t="shared" si="24"/>
        <v>0</v>
      </c>
      <c r="P107" s="131">
        <f t="shared" si="24"/>
        <v>0</v>
      </c>
      <c r="Q107" s="131">
        <f t="shared" si="24"/>
        <v>0</v>
      </c>
      <c r="R107" s="131">
        <f t="shared" si="24"/>
        <v>732386</v>
      </c>
      <c r="S107" s="128">
        <f t="shared" si="23"/>
        <v>732386</v>
      </c>
    </row>
    <row r="108" spans="2:19" ht="61.5" customHeight="1">
      <c r="B108" s="43"/>
      <c r="C108" s="55"/>
      <c r="D108" s="55" t="s">
        <v>781</v>
      </c>
      <c r="E108" s="55" t="s">
        <v>778</v>
      </c>
      <c r="F108" s="55" t="s">
        <v>660</v>
      </c>
      <c r="G108" s="423" t="s">
        <v>779</v>
      </c>
      <c r="H108" s="131"/>
      <c r="I108" s="131"/>
      <c r="J108" s="131"/>
      <c r="K108" s="131"/>
      <c r="L108" s="131"/>
      <c r="M108" s="131">
        <v>732386</v>
      </c>
      <c r="N108" s="131">
        <v>732386</v>
      </c>
      <c r="O108" s="130">
        <f>M108-R108</f>
        <v>0</v>
      </c>
      <c r="P108" s="131"/>
      <c r="Q108" s="131"/>
      <c r="R108" s="131">
        <v>732386</v>
      </c>
      <c r="S108" s="128">
        <f t="shared" si="23"/>
        <v>732386</v>
      </c>
    </row>
    <row r="109" spans="1:19" s="78" customFormat="1" ht="57">
      <c r="A109" s="66"/>
      <c r="B109" s="73">
        <v>1500000</v>
      </c>
      <c r="C109" s="73"/>
      <c r="D109" s="67" t="s">
        <v>309</v>
      </c>
      <c r="E109" s="73"/>
      <c r="F109" s="67"/>
      <c r="G109" s="68" t="s">
        <v>364</v>
      </c>
      <c r="H109" s="289">
        <f>H113</f>
        <v>33327300</v>
      </c>
      <c r="I109" s="127">
        <f>H109-L109</f>
        <v>33327300</v>
      </c>
      <c r="J109" s="289">
        <f aca="true" t="shared" si="25" ref="J109:R109">J113</f>
        <v>0</v>
      </c>
      <c r="K109" s="289">
        <f t="shared" si="25"/>
        <v>0</v>
      </c>
      <c r="L109" s="289">
        <f t="shared" si="25"/>
        <v>0</v>
      </c>
      <c r="M109" s="289">
        <f t="shared" si="25"/>
        <v>0</v>
      </c>
      <c r="N109" s="289">
        <f t="shared" si="25"/>
        <v>0</v>
      </c>
      <c r="O109" s="289">
        <f t="shared" si="25"/>
        <v>0</v>
      </c>
      <c r="P109" s="289">
        <f t="shared" si="25"/>
        <v>0</v>
      </c>
      <c r="Q109" s="289">
        <f t="shared" si="25"/>
        <v>0</v>
      </c>
      <c r="R109" s="289">
        <f t="shared" si="25"/>
        <v>0</v>
      </c>
      <c r="S109" s="127">
        <f t="shared" si="23"/>
        <v>33327300</v>
      </c>
    </row>
    <row r="110" spans="1:19" s="78" customFormat="1" ht="66" customHeight="1">
      <c r="A110" s="66"/>
      <c r="B110" s="73"/>
      <c r="C110" s="73"/>
      <c r="D110" s="67" t="s">
        <v>310</v>
      </c>
      <c r="E110" s="73"/>
      <c r="F110" s="67"/>
      <c r="G110" s="68" t="s">
        <v>365</v>
      </c>
      <c r="H110" s="289">
        <f>H109</f>
        <v>33327300</v>
      </c>
      <c r="I110" s="127">
        <f>H110-L110</f>
        <v>33327300</v>
      </c>
      <c r="J110" s="289">
        <f>J109</f>
        <v>0</v>
      </c>
      <c r="K110" s="289">
        <f>K109</f>
        <v>0</v>
      </c>
      <c r="L110" s="289">
        <f>L109</f>
        <v>0</v>
      </c>
      <c r="M110" s="289">
        <f>M109</f>
        <v>0</v>
      </c>
      <c r="N110" s="289">
        <f>N109</f>
        <v>0</v>
      </c>
      <c r="O110" s="127">
        <f>M110-R110</f>
        <v>0</v>
      </c>
      <c r="P110" s="289">
        <f>P109</f>
        <v>0</v>
      </c>
      <c r="Q110" s="289">
        <f>Q109</f>
        <v>0</v>
      </c>
      <c r="R110" s="289">
        <f>R109</f>
        <v>0</v>
      </c>
      <c r="S110" s="127">
        <f t="shared" si="23"/>
        <v>33327300</v>
      </c>
    </row>
    <row r="111" spans="1:19" s="90" customFormat="1" ht="14.25" hidden="1">
      <c r="A111" s="89"/>
      <c r="B111" s="88"/>
      <c r="C111" s="88"/>
      <c r="D111" s="54"/>
      <c r="E111" s="54"/>
      <c r="F111" s="84"/>
      <c r="G111" s="85"/>
      <c r="H111" s="133">
        <f>H112</f>
        <v>0</v>
      </c>
      <c r="I111" s="133">
        <f aca="true" t="shared" si="26" ref="I111:R111">I112</f>
        <v>0</v>
      </c>
      <c r="J111" s="133">
        <f t="shared" si="26"/>
        <v>0</v>
      </c>
      <c r="K111" s="133">
        <f t="shared" si="26"/>
        <v>0</v>
      </c>
      <c r="L111" s="133">
        <f t="shared" si="26"/>
        <v>0</v>
      </c>
      <c r="M111" s="133">
        <f t="shared" si="26"/>
        <v>0</v>
      </c>
      <c r="N111" s="133"/>
      <c r="O111" s="133">
        <f t="shared" si="26"/>
        <v>0</v>
      </c>
      <c r="P111" s="133">
        <f t="shared" si="26"/>
        <v>0</v>
      </c>
      <c r="Q111" s="133">
        <f t="shared" si="26"/>
        <v>0</v>
      </c>
      <c r="R111" s="133">
        <f t="shared" si="26"/>
        <v>0</v>
      </c>
      <c r="S111" s="128">
        <f t="shared" si="23"/>
        <v>0</v>
      </c>
    </row>
    <row r="112" spans="1:19" s="62" customFormat="1" ht="15" hidden="1">
      <c r="A112" s="51"/>
      <c r="B112" s="46"/>
      <c r="C112" s="46">
        <v>70303</v>
      </c>
      <c r="D112" s="55"/>
      <c r="E112" s="55"/>
      <c r="F112" s="55"/>
      <c r="G112" s="69"/>
      <c r="H112" s="131"/>
      <c r="I112" s="131">
        <f aca="true" t="shared" si="27" ref="I112:I121">H112-L112</f>
        <v>0</v>
      </c>
      <c r="J112" s="131"/>
      <c r="K112" s="131"/>
      <c r="L112" s="131"/>
      <c r="M112" s="131"/>
      <c r="N112" s="131"/>
      <c r="O112" s="131">
        <f>M112-R112</f>
        <v>0</v>
      </c>
      <c r="P112" s="131"/>
      <c r="Q112" s="131"/>
      <c r="R112" s="131"/>
      <c r="S112" s="129">
        <f t="shared" si="23"/>
        <v>0</v>
      </c>
    </row>
    <row r="113" spans="1:19" s="78" customFormat="1" ht="28.5">
      <c r="A113" s="66"/>
      <c r="B113" s="43"/>
      <c r="C113" s="43">
        <v>90000</v>
      </c>
      <c r="D113" s="54"/>
      <c r="E113" s="54" t="s">
        <v>195</v>
      </c>
      <c r="F113" s="54"/>
      <c r="G113" s="44" t="s">
        <v>693</v>
      </c>
      <c r="H113" s="130">
        <f>H114+H121+H130+H136+H148+H157+H158+H159+H160+H161+H149</f>
        <v>33327300</v>
      </c>
      <c r="I113" s="130">
        <f t="shared" si="27"/>
        <v>33327300</v>
      </c>
      <c r="J113" s="130">
        <f aca="true" t="shared" si="28" ref="J113:R113">J115+J122+J123+J124+J125+J126+J127+J128+J129+J130+J134+J135+J136+J137+J138+J139+J141+J142+J143+J144+J146+J147+J148+J149+J158+J159+J160+J161+J162+J157</f>
        <v>0</v>
      </c>
      <c r="K113" s="130">
        <f t="shared" si="28"/>
        <v>0</v>
      </c>
      <c r="L113" s="130">
        <f t="shared" si="28"/>
        <v>0</v>
      </c>
      <c r="M113" s="130">
        <f t="shared" si="28"/>
        <v>0</v>
      </c>
      <c r="N113" s="130">
        <f t="shared" si="28"/>
        <v>0</v>
      </c>
      <c r="O113" s="130">
        <f t="shared" si="28"/>
        <v>0</v>
      </c>
      <c r="P113" s="130">
        <f t="shared" si="28"/>
        <v>0</v>
      </c>
      <c r="Q113" s="130">
        <f t="shared" si="28"/>
        <v>0</v>
      </c>
      <c r="R113" s="130">
        <f t="shared" si="28"/>
        <v>0</v>
      </c>
      <c r="S113" s="128">
        <f t="shared" si="23"/>
        <v>33327300</v>
      </c>
    </row>
    <row r="114" spans="1:19" s="78" customFormat="1" ht="99.75">
      <c r="A114" s="66"/>
      <c r="B114" s="43"/>
      <c r="C114" s="43"/>
      <c r="D114" s="54" t="s">
        <v>311</v>
      </c>
      <c r="E114" s="54" t="s">
        <v>603</v>
      </c>
      <c r="F114" s="54"/>
      <c r="G114" s="44" t="s">
        <v>324</v>
      </c>
      <c r="H114" s="130">
        <f>H115+H120</f>
        <v>4265300</v>
      </c>
      <c r="I114" s="130">
        <f t="shared" si="27"/>
        <v>4265300</v>
      </c>
      <c r="J114" s="130"/>
      <c r="K114" s="130"/>
      <c r="L114" s="130"/>
      <c r="M114" s="130"/>
      <c r="N114" s="130"/>
      <c r="O114" s="130"/>
      <c r="P114" s="130"/>
      <c r="Q114" s="130"/>
      <c r="R114" s="130"/>
      <c r="S114" s="128">
        <f t="shared" si="23"/>
        <v>4265300</v>
      </c>
    </row>
    <row r="115" spans="1:19" s="62" customFormat="1" ht="60.75" customHeight="1">
      <c r="A115" s="51"/>
      <c r="B115" s="46"/>
      <c r="C115" s="55" t="s">
        <v>728</v>
      </c>
      <c r="D115" s="55" t="s">
        <v>312</v>
      </c>
      <c r="E115" s="55" t="s">
        <v>572</v>
      </c>
      <c r="F115" s="55" t="s">
        <v>729</v>
      </c>
      <c r="G115" s="69" t="s">
        <v>323</v>
      </c>
      <c r="H115" s="131">
        <v>900000</v>
      </c>
      <c r="I115" s="131">
        <f t="shared" si="27"/>
        <v>900000</v>
      </c>
      <c r="J115" s="131"/>
      <c r="K115" s="131"/>
      <c r="L115" s="131"/>
      <c r="M115" s="131"/>
      <c r="N115" s="131"/>
      <c r="O115" s="131">
        <f aca="true" t="shared" si="29" ref="O115:O120">M115-R115</f>
        <v>0</v>
      </c>
      <c r="P115" s="131"/>
      <c r="Q115" s="131"/>
      <c r="R115" s="131"/>
      <c r="S115" s="129">
        <f t="shared" si="23"/>
        <v>900000</v>
      </c>
    </row>
    <row r="116" spans="1:19" s="62" customFormat="1" ht="36.75" customHeight="1" hidden="1">
      <c r="A116" s="51"/>
      <c r="B116" s="46"/>
      <c r="C116" s="55" t="s">
        <v>733</v>
      </c>
      <c r="D116" s="55"/>
      <c r="E116" s="55"/>
      <c r="F116" s="55"/>
      <c r="G116" s="83"/>
      <c r="H116" s="131"/>
      <c r="I116" s="131">
        <f t="shared" si="27"/>
        <v>0</v>
      </c>
      <c r="J116" s="131"/>
      <c r="K116" s="131"/>
      <c r="L116" s="131"/>
      <c r="M116" s="131"/>
      <c r="N116" s="131"/>
      <c r="O116" s="131">
        <f t="shared" si="29"/>
        <v>0</v>
      </c>
      <c r="P116" s="131"/>
      <c r="Q116" s="131"/>
      <c r="R116" s="131"/>
      <c r="S116" s="129">
        <f t="shared" si="23"/>
        <v>0</v>
      </c>
    </row>
    <row r="117" spans="1:19" s="62" customFormat="1" ht="36.75" customHeight="1" hidden="1">
      <c r="A117" s="51"/>
      <c r="B117" s="46"/>
      <c r="C117" s="46">
        <v>90207</v>
      </c>
      <c r="D117" s="55"/>
      <c r="E117" s="55"/>
      <c r="F117" s="55"/>
      <c r="G117" s="83"/>
      <c r="H117" s="131"/>
      <c r="I117" s="131">
        <f t="shared" si="27"/>
        <v>0</v>
      </c>
      <c r="J117" s="131"/>
      <c r="K117" s="131"/>
      <c r="L117" s="131"/>
      <c r="M117" s="131"/>
      <c r="N117" s="131"/>
      <c r="O117" s="131">
        <f t="shared" si="29"/>
        <v>0</v>
      </c>
      <c r="P117" s="131"/>
      <c r="Q117" s="131"/>
      <c r="R117" s="131"/>
      <c r="S117" s="129">
        <f t="shared" si="23"/>
        <v>0</v>
      </c>
    </row>
    <row r="118" spans="1:19" s="62" customFormat="1" ht="36.75" customHeight="1" hidden="1">
      <c r="A118" s="51"/>
      <c r="B118" s="46"/>
      <c r="C118" s="55" t="s">
        <v>739</v>
      </c>
      <c r="D118" s="55"/>
      <c r="E118" s="55"/>
      <c r="F118" s="55"/>
      <c r="G118" s="83"/>
      <c r="H118" s="131"/>
      <c r="I118" s="131">
        <f t="shared" si="27"/>
        <v>0</v>
      </c>
      <c r="J118" s="131"/>
      <c r="K118" s="131"/>
      <c r="L118" s="131"/>
      <c r="M118" s="131"/>
      <c r="N118" s="131"/>
      <c r="O118" s="131">
        <f t="shared" si="29"/>
        <v>0</v>
      </c>
      <c r="P118" s="131"/>
      <c r="Q118" s="131"/>
      <c r="R118" s="131"/>
      <c r="S118" s="129">
        <f t="shared" si="23"/>
        <v>0</v>
      </c>
    </row>
    <row r="119" spans="1:19" s="62" customFormat="1" ht="47.25" customHeight="1" hidden="1">
      <c r="A119" s="51"/>
      <c r="B119" s="46"/>
      <c r="C119" s="55" t="s">
        <v>743</v>
      </c>
      <c r="D119" s="55"/>
      <c r="E119" s="55"/>
      <c r="F119" s="55"/>
      <c r="G119" s="83"/>
      <c r="H119" s="131"/>
      <c r="I119" s="131">
        <f t="shared" si="27"/>
        <v>0</v>
      </c>
      <c r="J119" s="131"/>
      <c r="K119" s="131"/>
      <c r="L119" s="131"/>
      <c r="M119" s="131"/>
      <c r="N119" s="131"/>
      <c r="O119" s="131">
        <f t="shared" si="29"/>
        <v>0</v>
      </c>
      <c r="P119" s="131"/>
      <c r="Q119" s="131"/>
      <c r="R119" s="131"/>
      <c r="S119" s="129">
        <f t="shared" si="23"/>
        <v>0</v>
      </c>
    </row>
    <row r="120" spans="1:19" s="31" customFormat="1" ht="43.5" customHeight="1">
      <c r="A120" s="504"/>
      <c r="B120" s="46"/>
      <c r="C120" s="55" t="s">
        <v>750</v>
      </c>
      <c r="D120" s="55" t="s">
        <v>325</v>
      </c>
      <c r="E120" s="55" t="s">
        <v>574</v>
      </c>
      <c r="F120" s="55" t="s">
        <v>658</v>
      </c>
      <c r="G120" s="505" t="s">
        <v>595</v>
      </c>
      <c r="H120" s="506">
        <v>3365300</v>
      </c>
      <c r="I120" s="506">
        <f t="shared" si="27"/>
        <v>3365300</v>
      </c>
      <c r="J120" s="506"/>
      <c r="K120" s="506"/>
      <c r="L120" s="506"/>
      <c r="M120" s="506"/>
      <c r="N120" s="506"/>
      <c r="O120" s="506">
        <f t="shared" si="29"/>
        <v>0</v>
      </c>
      <c r="P120" s="506"/>
      <c r="Q120" s="506"/>
      <c r="R120" s="506"/>
      <c r="S120" s="507">
        <f t="shared" si="23"/>
        <v>3365300</v>
      </c>
    </row>
    <row r="121" spans="1:19" s="78" customFormat="1" ht="41.25" customHeight="1">
      <c r="A121" s="66"/>
      <c r="B121" s="43"/>
      <c r="C121" s="54" t="s">
        <v>116</v>
      </c>
      <c r="D121" s="54" t="s">
        <v>326</v>
      </c>
      <c r="E121" s="54" t="s">
        <v>604</v>
      </c>
      <c r="F121" s="54"/>
      <c r="G121" s="363" t="s">
        <v>605</v>
      </c>
      <c r="H121" s="130">
        <f>H122+H125+H127</f>
        <v>8945300</v>
      </c>
      <c r="I121" s="130">
        <f t="shared" si="27"/>
        <v>8945300</v>
      </c>
      <c r="J121" s="130"/>
      <c r="K121" s="130"/>
      <c r="L121" s="130"/>
      <c r="M121" s="130"/>
      <c r="N121" s="130"/>
      <c r="O121" s="130"/>
      <c r="P121" s="130"/>
      <c r="Q121" s="130"/>
      <c r="R121" s="130"/>
      <c r="S121" s="128">
        <f t="shared" si="23"/>
        <v>8945300</v>
      </c>
    </row>
    <row r="122" spans="1:19" s="62" customFormat="1" ht="51.75" customHeight="1">
      <c r="A122" s="51"/>
      <c r="B122" s="46"/>
      <c r="C122" s="55" t="s">
        <v>730</v>
      </c>
      <c r="D122" s="55" t="s">
        <v>329</v>
      </c>
      <c r="E122" s="55" t="s">
        <v>573</v>
      </c>
      <c r="F122" s="55" t="s">
        <v>729</v>
      </c>
      <c r="G122" s="83" t="s">
        <v>328</v>
      </c>
      <c r="H122" s="131">
        <v>908000</v>
      </c>
      <c r="I122" s="131">
        <f aca="true" t="shared" si="30" ref="I122:I161">H122-L122</f>
        <v>908000</v>
      </c>
      <c r="J122" s="131"/>
      <c r="K122" s="131"/>
      <c r="L122" s="131"/>
      <c r="M122" s="131"/>
      <c r="N122" s="131"/>
      <c r="O122" s="131">
        <f>M122-R122</f>
        <v>0</v>
      </c>
      <c r="P122" s="131"/>
      <c r="Q122" s="131"/>
      <c r="R122" s="131"/>
      <c r="S122" s="129">
        <f t="shared" si="23"/>
        <v>908000</v>
      </c>
    </row>
    <row r="123" spans="1:19" s="62" customFormat="1" ht="36.75" customHeight="1" hidden="1">
      <c r="A123" s="51"/>
      <c r="B123" s="46"/>
      <c r="C123" s="55" t="s">
        <v>731</v>
      </c>
      <c r="D123" s="55"/>
      <c r="E123" s="55"/>
      <c r="F123" s="55" t="s">
        <v>729</v>
      </c>
      <c r="G123" s="80" t="s">
        <v>732</v>
      </c>
      <c r="H123" s="131"/>
      <c r="I123" s="131">
        <f t="shared" si="30"/>
        <v>0</v>
      </c>
      <c r="J123" s="131"/>
      <c r="K123" s="131"/>
      <c r="L123" s="131"/>
      <c r="M123" s="131"/>
      <c r="N123" s="131"/>
      <c r="O123" s="131">
        <f>M123-R123</f>
        <v>0</v>
      </c>
      <c r="P123" s="131"/>
      <c r="Q123" s="131"/>
      <c r="R123" s="131"/>
      <c r="S123" s="129">
        <f t="shared" si="23"/>
        <v>0</v>
      </c>
    </row>
    <row r="124" spans="1:19" s="62" customFormat="1" ht="36.75" customHeight="1" hidden="1">
      <c r="A124" s="51"/>
      <c r="B124" s="46"/>
      <c r="C124" s="55"/>
      <c r="D124" s="55"/>
      <c r="E124" s="55"/>
      <c r="F124" s="55"/>
      <c r="G124" s="83"/>
      <c r="H124" s="131"/>
      <c r="I124" s="131"/>
      <c r="J124" s="131"/>
      <c r="K124" s="131"/>
      <c r="L124" s="131"/>
      <c r="M124" s="131"/>
      <c r="N124" s="131"/>
      <c r="O124" s="131"/>
      <c r="P124" s="131"/>
      <c r="Q124" s="131"/>
      <c r="R124" s="131"/>
      <c r="S124" s="129"/>
    </row>
    <row r="125" spans="1:19" s="62" customFormat="1" ht="42.75" customHeight="1">
      <c r="A125" s="51"/>
      <c r="B125" s="46"/>
      <c r="C125" s="55" t="s">
        <v>734</v>
      </c>
      <c r="D125" s="55" t="s">
        <v>330</v>
      </c>
      <c r="E125" s="55" t="s">
        <v>575</v>
      </c>
      <c r="F125" s="55" t="s">
        <v>658</v>
      </c>
      <c r="G125" s="83" t="s">
        <v>327</v>
      </c>
      <c r="H125" s="131">
        <v>8037300</v>
      </c>
      <c r="I125" s="131">
        <f t="shared" si="30"/>
        <v>8037300</v>
      </c>
      <c r="J125" s="131"/>
      <c r="K125" s="131"/>
      <c r="L125" s="131"/>
      <c r="M125" s="131"/>
      <c r="N125" s="131"/>
      <c r="O125" s="131">
        <f>M125-R125</f>
        <v>0</v>
      </c>
      <c r="P125" s="131"/>
      <c r="Q125" s="131"/>
      <c r="R125" s="131"/>
      <c r="S125" s="129">
        <f>H125+M125</f>
        <v>8037300</v>
      </c>
    </row>
    <row r="126" spans="1:19" s="62" customFormat="1" ht="11.25" customHeight="1" hidden="1">
      <c r="A126" s="51"/>
      <c r="B126" s="46"/>
      <c r="C126" s="46"/>
      <c r="D126" s="55"/>
      <c r="E126" s="55"/>
      <c r="F126" s="55"/>
      <c r="G126" s="83"/>
      <c r="H126" s="131"/>
      <c r="I126" s="131"/>
      <c r="J126" s="131"/>
      <c r="K126" s="131"/>
      <c r="L126" s="131"/>
      <c r="M126" s="131"/>
      <c r="N126" s="131"/>
      <c r="O126" s="131"/>
      <c r="P126" s="131"/>
      <c r="Q126" s="131"/>
      <c r="R126" s="131"/>
      <c r="S126" s="129"/>
    </row>
    <row r="127" spans="1:19" s="62" customFormat="1" ht="36.75" customHeight="1" hidden="1">
      <c r="A127" s="51"/>
      <c r="B127" s="46"/>
      <c r="C127" s="55" t="s">
        <v>736</v>
      </c>
      <c r="D127" s="55" t="s">
        <v>331</v>
      </c>
      <c r="E127" s="55" t="s">
        <v>576</v>
      </c>
      <c r="F127" s="55" t="s">
        <v>658</v>
      </c>
      <c r="G127" s="83" t="s">
        <v>332</v>
      </c>
      <c r="H127" s="131"/>
      <c r="I127" s="131">
        <f t="shared" si="30"/>
        <v>0</v>
      </c>
      <c r="J127" s="131"/>
      <c r="K127" s="131"/>
      <c r="L127" s="131"/>
      <c r="M127" s="131"/>
      <c r="N127" s="131"/>
      <c r="O127" s="131">
        <f>M127-R127</f>
        <v>0</v>
      </c>
      <c r="P127" s="131"/>
      <c r="Q127" s="131"/>
      <c r="R127" s="131"/>
      <c r="S127" s="129">
        <f>H127+M127</f>
        <v>0</v>
      </c>
    </row>
    <row r="128" spans="1:19" s="62" customFormat="1" ht="36.75" customHeight="1" hidden="1">
      <c r="A128" s="51"/>
      <c r="B128" s="46"/>
      <c r="C128" s="55" t="s">
        <v>737</v>
      </c>
      <c r="D128" s="55" t="s">
        <v>737</v>
      </c>
      <c r="E128" s="55"/>
      <c r="F128" s="55" t="s">
        <v>735</v>
      </c>
      <c r="G128" s="80" t="s">
        <v>738</v>
      </c>
      <c r="H128" s="131"/>
      <c r="I128" s="131">
        <f t="shared" si="30"/>
        <v>0</v>
      </c>
      <c r="J128" s="131"/>
      <c r="K128" s="131"/>
      <c r="L128" s="131"/>
      <c r="M128" s="131"/>
      <c r="N128" s="131"/>
      <c r="O128" s="131">
        <f>M128-R128</f>
        <v>0</v>
      </c>
      <c r="P128" s="131"/>
      <c r="Q128" s="131"/>
      <c r="R128" s="131"/>
      <c r="S128" s="129">
        <f>H128+M128</f>
        <v>0</v>
      </c>
    </row>
    <row r="129" spans="1:19" s="62" customFormat="1" ht="36.75" customHeight="1" hidden="1">
      <c r="A129" s="51"/>
      <c r="B129" s="46"/>
      <c r="C129" s="55"/>
      <c r="D129" s="55"/>
      <c r="E129" s="55"/>
      <c r="F129" s="55"/>
      <c r="G129" s="83"/>
      <c r="H129" s="131"/>
      <c r="I129" s="131"/>
      <c r="J129" s="131"/>
      <c r="K129" s="131"/>
      <c r="L129" s="131"/>
      <c r="M129" s="131"/>
      <c r="N129" s="131"/>
      <c r="O129" s="131"/>
      <c r="P129" s="131"/>
      <c r="Q129" s="131"/>
      <c r="R129" s="131"/>
      <c r="S129" s="129"/>
    </row>
    <row r="130" spans="1:19" s="94" customFormat="1" ht="66" customHeight="1">
      <c r="A130" s="93"/>
      <c r="B130" s="43"/>
      <c r="C130" s="54" t="s">
        <v>740</v>
      </c>
      <c r="D130" s="54" t="s">
        <v>333</v>
      </c>
      <c r="E130" s="54" t="s">
        <v>607</v>
      </c>
      <c r="F130" s="54"/>
      <c r="G130" s="363" t="s">
        <v>334</v>
      </c>
      <c r="H130" s="508">
        <f>H131+H132+H133</f>
        <v>70000</v>
      </c>
      <c r="I130" s="508">
        <f t="shared" si="30"/>
        <v>70000</v>
      </c>
      <c r="J130" s="508"/>
      <c r="K130" s="508"/>
      <c r="L130" s="508"/>
      <c r="M130" s="508"/>
      <c r="N130" s="508"/>
      <c r="O130" s="508">
        <f>M130-R130</f>
        <v>0</v>
      </c>
      <c r="P130" s="508"/>
      <c r="Q130" s="508"/>
      <c r="R130" s="508"/>
      <c r="S130" s="509">
        <f aca="true" t="shared" si="31" ref="S130:S136">H130+M130</f>
        <v>70000</v>
      </c>
    </row>
    <row r="131" spans="1:19" s="62" customFormat="1" ht="60" customHeight="1" hidden="1">
      <c r="A131" s="51"/>
      <c r="B131" s="46"/>
      <c r="C131" s="46">
        <v>90216</v>
      </c>
      <c r="D131" s="55" t="s">
        <v>335</v>
      </c>
      <c r="E131" s="55" t="s">
        <v>336</v>
      </c>
      <c r="F131" s="55" t="s">
        <v>729</v>
      </c>
      <c r="G131" s="83" t="s">
        <v>337</v>
      </c>
      <c r="H131" s="131"/>
      <c r="I131" s="131">
        <f>H131-L131</f>
        <v>0</v>
      </c>
      <c r="J131" s="131"/>
      <c r="K131" s="131"/>
      <c r="L131" s="131"/>
      <c r="M131" s="131"/>
      <c r="N131" s="131"/>
      <c r="O131" s="131">
        <f>M131-R131</f>
        <v>0</v>
      </c>
      <c r="P131" s="131"/>
      <c r="Q131" s="131"/>
      <c r="R131" s="131"/>
      <c r="S131" s="129">
        <f t="shared" si="31"/>
        <v>0</v>
      </c>
    </row>
    <row r="132" spans="1:19" s="62" customFormat="1" ht="27" customHeight="1">
      <c r="A132" s="51"/>
      <c r="B132" s="46"/>
      <c r="C132" s="46"/>
      <c r="D132" s="55" t="s">
        <v>338</v>
      </c>
      <c r="E132" s="55" t="s">
        <v>339</v>
      </c>
      <c r="F132" s="55" t="s">
        <v>735</v>
      </c>
      <c r="G132" s="83" t="s">
        <v>340</v>
      </c>
      <c r="H132" s="131">
        <v>40000</v>
      </c>
      <c r="I132" s="131">
        <f>H132-L132</f>
        <v>40000</v>
      </c>
      <c r="J132" s="131"/>
      <c r="K132" s="131"/>
      <c r="L132" s="131"/>
      <c r="M132" s="131"/>
      <c r="N132" s="131"/>
      <c r="O132" s="131"/>
      <c r="P132" s="131"/>
      <c r="Q132" s="131"/>
      <c r="R132" s="131"/>
      <c r="S132" s="129">
        <f t="shared" si="31"/>
        <v>40000</v>
      </c>
    </row>
    <row r="133" spans="1:19" s="62" customFormat="1" ht="39.75" customHeight="1">
      <c r="A133" s="51"/>
      <c r="B133" s="46"/>
      <c r="C133" s="55" t="s">
        <v>751</v>
      </c>
      <c r="D133" s="55" t="s">
        <v>342</v>
      </c>
      <c r="E133" s="55" t="s">
        <v>341</v>
      </c>
      <c r="F133" s="55" t="s">
        <v>735</v>
      </c>
      <c r="G133" s="83" t="s">
        <v>796</v>
      </c>
      <c r="H133" s="131">
        <v>30000</v>
      </c>
      <c r="I133" s="131">
        <f>H133-L133</f>
        <v>30000</v>
      </c>
      <c r="J133" s="131"/>
      <c r="K133" s="131"/>
      <c r="L133" s="131"/>
      <c r="M133" s="131"/>
      <c r="N133" s="131"/>
      <c r="O133" s="131">
        <f>M133-R133</f>
        <v>0</v>
      </c>
      <c r="P133" s="131"/>
      <c r="Q133" s="131"/>
      <c r="R133" s="131"/>
      <c r="S133" s="129">
        <f t="shared" si="31"/>
        <v>30000</v>
      </c>
    </row>
    <row r="134" spans="1:19" s="62" customFormat="1" ht="69" customHeight="1" hidden="1">
      <c r="A134" s="51"/>
      <c r="B134" s="46"/>
      <c r="C134" s="55"/>
      <c r="D134" s="54" t="s">
        <v>606</v>
      </c>
      <c r="E134" s="54" t="s">
        <v>607</v>
      </c>
      <c r="F134" s="54"/>
      <c r="G134" s="229" t="s">
        <v>608</v>
      </c>
      <c r="H134" s="131">
        <f>H135</f>
        <v>0</v>
      </c>
      <c r="I134" s="131">
        <f>H134-L134</f>
        <v>0</v>
      </c>
      <c r="J134" s="131"/>
      <c r="K134" s="131"/>
      <c r="L134" s="131"/>
      <c r="M134" s="131"/>
      <c r="N134" s="131"/>
      <c r="O134" s="131"/>
      <c r="P134" s="131"/>
      <c r="Q134" s="131"/>
      <c r="R134" s="131"/>
      <c r="S134" s="129">
        <f t="shared" si="31"/>
        <v>0</v>
      </c>
    </row>
    <row r="135" spans="1:19" s="62" customFormat="1" ht="31.5" customHeight="1" hidden="1">
      <c r="A135" s="51"/>
      <c r="B135" s="46"/>
      <c r="C135" s="55" t="s">
        <v>742</v>
      </c>
      <c r="D135" s="55" t="s">
        <v>580</v>
      </c>
      <c r="E135" s="55" t="s">
        <v>579</v>
      </c>
      <c r="F135" s="55" t="s">
        <v>735</v>
      </c>
      <c r="G135" s="83" t="s">
        <v>581</v>
      </c>
      <c r="H135" s="131"/>
      <c r="I135" s="131">
        <f t="shared" si="30"/>
        <v>0</v>
      </c>
      <c r="J135" s="131"/>
      <c r="K135" s="131"/>
      <c r="L135" s="131"/>
      <c r="M135" s="131"/>
      <c r="N135" s="131"/>
      <c r="O135" s="131">
        <f>M135-R135</f>
        <v>0</v>
      </c>
      <c r="P135" s="131"/>
      <c r="Q135" s="131"/>
      <c r="R135" s="131"/>
      <c r="S135" s="129">
        <f t="shared" si="31"/>
        <v>0</v>
      </c>
    </row>
    <row r="136" spans="1:19" s="78" customFormat="1" ht="51.75" customHeight="1">
      <c r="A136" s="66"/>
      <c r="B136" s="43"/>
      <c r="C136" s="54"/>
      <c r="D136" s="54" t="s">
        <v>343</v>
      </c>
      <c r="E136" s="54" t="s">
        <v>609</v>
      </c>
      <c r="F136" s="54"/>
      <c r="G136" s="229" t="s">
        <v>465</v>
      </c>
      <c r="H136" s="130">
        <f>H138+H139+H141+H142+H144+H146+H147+H143+H145+H140</f>
        <v>13461000</v>
      </c>
      <c r="I136" s="130">
        <f t="shared" si="30"/>
        <v>13461000</v>
      </c>
      <c r="J136" s="130"/>
      <c r="K136" s="130"/>
      <c r="L136" s="130"/>
      <c r="M136" s="130"/>
      <c r="N136" s="130"/>
      <c r="O136" s="130"/>
      <c r="P136" s="130"/>
      <c r="Q136" s="130"/>
      <c r="R136" s="130"/>
      <c r="S136" s="129">
        <f t="shared" si="31"/>
        <v>13461000</v>
      </c>
    </row>
    <row r="137" spans="1:19" s="62" customFormat="1" ht="42.75" customHeight="1" hidden="1">
      <c r="A137" s="51"/>
      <c r="B137" s="46"/>
      <c r="C137" s="55"/>
      <c r="D137" s="55"/>
      <c r="E137" s="55"/>
      <c r="F137" s="55"/>
      <c r="G137" s="228"/>
      <c r="H137" s="131"/>
      <c r="I137" s="131"/>
      <c r="J137" s="131"/>
      <c r="K137" s="131"/>
      <c r="L137" s="131"/>
      <c r="M137" s="131"/>
      <c r="N137" s="131"/>
      <c r="O137" s="131"/>
      <c r="P137" s="131"/>
      <c r="Q137" s="131"/>
      <c r="R137" s="131"/>
      <c r="S137" s="129"/>
    </row>
    <row r="138" spans="1:19" s="62" customFormat="1" ht="24.75" customHeight="1">
      <c r="A138" s="51"/>
      <c r="B138" s="46"/>
      <c r="C138" s="46">
        <v>90302</v>
      </c>
      <c r="D138" s="55" t="s">
        <v>344</v>
      </c>
      <c r="E138" s="55" t="s">
        <v>582</v>
      </c>
      <c r="F138" s="55" t="s">
        <v>722</v>
      </c>
      <c r="G138" s="83" t="s">
        <v>583</v>
      </c>
      <c r="H138" s="131">
        <v>150000</v>
      </c>
      <c r="I138" s="131">
        <f t="shared" si="30"/>
        <v>150000</v>
      </c>
      <c r="J138" s="131"/>
      <c r="K138" s="131"/>
      <c r="L138" s="131"/>
      <c r="M138" s="131"/>
      <c r="N138" s="131"/>
      <c r="O138" s="131">
        <f>M138-R138</f>
        <v>0</v>
      </c>
      <c r="P138" s="131"/>
      <c r="Q138" s="131"/>
      <c r="R138" s="131"/>
      <c r="S138" s="129">
        <f aca="true" t="shared" si="32" ref="S138:S150">H138+M138</f>
        <v>150000</v>
      </c>
    </row>
    <row r="139" spans="1:19" s="62" customFormat="1" ht="12.75" customHeight="1" hidden="1">
      <c r="A139" s="51"/>
      <c r="B139" s="46"/>
      <c r="C139" s="55" t="s">
        <v>744</v>
      </c>
      <c r="D139" s="55" t="s">
        <v>345</v>
      </c>
      <c r="E139" s="55" t="s">
        <v>584</v>
      </c>
      <c r="F139" s="55" t="s">
        <v>722</v>
      </c>
      <c r="G139" s="83" t="s">
        <v>346</v>
      </c>
      <c r="H139" s="131"/>
      <c r="I139" s="131">
        <f t="shared" si="30"/>
        <v>0</v>
      </c>
      <c r="J139" s="131"/>
      <c r="K139" s="131"/>
      <c r="L139" s="131"/>
      <c r="M139" s="131"/>
      <c r="N139" s="131"/>
      <c r="O139" s="131">
        <f>M139-R139</f>
        <v>0</v>
      </c>
      <c r="P139" s="131"/>
      <c r="Q139" s="131"/>
      <c r="R139" s="131"/>
      <c r="S139" s="129">
        <f t="shared" si="32"/>
        <v>0</v>
      </c>
    </row>
    <row r="140" spans="1:19" s="62" customFormat="1" ht="21" customHeight="1">
      <c r="A140" s="51"/>
      <c r="B140" s="46"/>
      <c r="C140" s="55"/>
      <c r="D140" s="55" t="s">
        <v>345</v>
      </c>
      <c r="E140" s="55" t="s">
        <v>584</v>
      </c>
      <c r="F140" s="55" t="s">
        <v>722</v>
      </c>
      <c r="G140" s="83" t="s">
        <v>512</v>
      </c>
      <c r="H140" s="131">
        <v>11000</v>
      </c>
      <c r="I140" s="131">
        <f t="shared" si="30"/>
        <v>11000</v>
      </c>
      <c r="J140" s="131"/>
      <c r="K140" s="131"/>
      <c r="L140" s="131"/>
      <c r="M140" s="131"/>
      <c r="N140" s="131"/>
      <c r="O140" s="131"/>
      <c r="P140" s="131"/>
      <c r="Q140" s="131"/>
      <c r="R140" s="131"/>
      <c r="S140" s="129">
        <f t="shared" si="32"/>
        <v>11000</v>
      </c>
    </row>
    <row r="141" spans="1:19" s="62" customFormat="1" ht="30" customHeight="1">
      <c r="A141" s="51"/>
      <c r="B141" s="46"/>
      <c r="C141" s="55" t="s">
        <v>745</v>
      </c>
      <c r="D141" s="55" t="s">
        <v>347</v>
      </c>
      <c r="E141" s="55" t="s">
        <v>585</v>
      </c>
      <c r="F141" s="55" t="s">
        <v>722</v>
      </c>
      <c r="G141" s="83" t="s">
        <v>586</v>
      </c>
      <c r="H141" s="131">
        <v>5000000</v>
      </c>
      <c r="I141" s="131">
        <f t="shared" si="30"/>
        <v>5000000</v>
      </c>
      <c r="J141" s="131"/>
      <c r="K141" s="131"/>
      <c r="L141" s="131"/>
      <c r="M141" s="131"/>
      <c r="N141" s="131"/>
      <c r="O141" s="131">
        <f>M141-R141</f>
        <v>0</v>
      </c>
      <c r="P141" s="131"/>
      <c r="Q141" s="131"/>
      <c r="R141" s="131"/>
      <c r="S141" s="129">
        <f t="shared" si="32"/>
        <v>5000000</v>
      </c>
    </row>
    <row r="142" spans="1:19" s="62" customFormat="1" ht="30.75" customHeight="1">
      <c r="A142" s="51"/>
      <c r="B142" s="46"/>
      <c r="C142" s="55" t="s">
        <v>746</v>
      </c>
      <c r="D142" s="55" t="s">
        <v>348</v>
      </c>
      <c r="E142" s="55" t="s">
        <v>587</v>
      </c>
      <c r="F142" s="55" t="s">
        <v>722</v>
      </c>
      <c r="G142" s="83" t="s">
        <v>588</v>
      </c>
      <c r="H142" s="131">
        <v>800000</v>
      </c>
      <c r="I142" s="131">
        <f t="shared" si="30"/>
        <v>800000</v>
      </c>
      <c r="J142" s="131"/>
      <c r="K142" s="131"/>
      <c r="L142" s="131"/>
      <c r="M142" s="131"/>
      <c r="N142" s="131"/>
      <c r="O142" s="131">
        <f>M142-R142</f>
        <v>0</v>
      </c>
      <c r="P142" s="131"/>
      <c r="Q142" s="131"/>
      <c r="R142" s="131"/>
      <c r="S142" s="129">
        <f t="shared" si="32"/>
        <v>800000</v>
      </c>
    </row>
    <row r="143" spans="1:19" s="62" customFormat="1" ht="24" customHeight="1">
      <c r="A143" s="51"/>
      <c r="B143" s="46"/>
      <c r="C143" s="55" t="s">
        <v>747</v>
      </c>
      <c r="D143" s="55" t="s">
        <v>349</v>
      </c>
      <c r="E143" s="55" t="s">
        <v>589</v>
      </c>
      <c r="F143" s="55" t="s">
        <v>722</v>
      </c>
      <c r="G143" s="83" t="s">
        <v>590</v>
      </c>
      <c r="H143" s="131">
        <v>3000000</v>
      </c>
      <c r="I143" s="131">
        <f t="shared" si="30"/>
        <v>3000000</v>
      </c>
      <c r="J143" s="131"/>
      <c r="K143" s="131"/>
      <c r="L143" s="131"/>
      <c r="M143" s="131"/>
      <c r="N143" s="131"/>
      <c r="O143" s="131">
        <f>M143-R143</f>
        <v>0</v>
      </c>
      <c r="P143" s="131"/>
      <c r="Q143" s="131"/>
      <c r="R143" s="131"/>
      <c r="S143" s="129">
        <f t="shared" si="32"/>
        <v>3000000</v>
      </c>
    </row>
    <row r="144" spans="1:19" s="62" customFormat="1" ht="30.75" customHeight="1" hidden="1">
      <c r="A144" s="51"/>
      <c r="B144" s="46"/>
      <c r="C144" s="55" t="s">
        <v>748</v>
      </c>
      <c r="D144" s="55" t="s">
        <v>350</v>
      </c>
      <c r="E144" s="55" t="s">
        <v>591</v>
      </c>
      <c r="F144" s="55" t="s">
        <v>722</v>
      </c>
      <c r="G144" s="83" t="s">
        <v>592</v>
      </c>
      <c r="H144" s="131"/>
      <c r="I144" s="131">
        <f t="shared" si="30"/>
        <v>0</v>
      </c>
      <c r="J144" s="131"/>
      <c r="K144" s="131"/>
      <c r="L144" s="131"/>
      <c r="M144" s="131"/>
      <c r="N144" s="131"/>
      <c r="O144" s="131">
        <f>M144-R144</f>
        <v>0</v>
      </c>
      <c r="P144" s="131"/>
      <c r="Q144" s="131"/>
      <c r="R144" s="131"/>
      <c r="S144" s="129">
        <f t="shared" si="32"/>
        <v>0</v>
      </c>
    </row>
    <row r="145" spans="1:19" s="62" customFormat="1" ht="30.75" customHeight="1">
      <c r="A145" s="51"/>
      <c r="B145" s="46"/>
      <c r="C145" s="55"/>
      <c r="D145" s="55" t="s">
        <v>481</v>
      </c>
      <c r="E145" s="55" t="s">
        <v>482</v>
      </c>
      <c r="F145" s="55" t="s">
        <v>722</v>
      </c>
      <c r="G145" s="83" t="s">
        <v>513</v>
      </c>
      <c r="H145" s="131">
        <v>4500000</v>
      </c>
      <c r="I145" s="131">
        <f t="shared" si="30"/>
        <v>4500000</v>
      </c>
      <c r="J145" s="131"/>
      <c r="K145" s="131"/>
      <c r="L145" s="131"/>
      <c r="M145" s="131"/>
      <c r="N145" s="131"/>
      <c r="O145" s="131"/>
      <c r="P145" s="131"/>
      <c r="Q145" s="131"/>
      <c r="R145" s="131"/>
      <c r="S145" s="129">
        <f t="shared" si="32"/>
        <v>4500000</v>
      </c>
    </row>
    <row r="146" spans="1:19" s="62" customFormat="1" ht="28.5" customHeight="1" hidden="1">
      <c r="A146" s="51"/>
      <c r="B146" s="46"/>
      <c r="C146" s="55" t="s">
        <v>749</v>
      </c>
      <c r="D146" s="55" t="s">
        <v>351</v>
      </c>
      <c r="E146" s="55" t="s">
        <v>593</v>
      </c>
      <c r="F146" s="55" t="s">
        <v>722</v>
      </c>
      <c r="G146" s="83" t="s">
        <v>594</v>
      </c>
      <c r="H146" s="131"/>
      <c r="I146" s="131">
        <f t="shared" si="30"/>
        <v>0</v>
      </c>
      <c r="J146" s="131"/>
      <c r="K146" s="131"/>
      <c r="L146" s="131"/>
      <c r="M146" s="131"/>
      <c r="N146" s="131"/>
      <c r="O146" s="131">
        <f>M146-R146</f>
        <v>0</v>
      </c>
      <c r="P146" s="131"/>
      <c r="Q146" s="131"/>
      <c r="R146" s="131"/>
      <c r="S146" s="129">
        <f t="shared" si="32"/>
        <v>0</v>
      </c>
    </row>
    <row r="147" spans="1:19" s="62" customFormat="1" ht="29.25" customHeight="1" hidden="1">
      <c r="A147" s="51"/>
      <c r="B147" s="46"/>
      <c r="C147" s="55" t="s">
        <v>757</v>
      </c>
      <c r="D147" s="55" t="s">
        <v>352</v>
      </c>
      <c r="E147" s="55" t="s">
        <v>600</v>
      </c>
      <c r="F147" s="55" t="s">
        <v>756</v>
      </c>
      <c r="G147" s="83" t="s">
        <v>601</v>
      </c>
      <c r="H147" s="131"/>
      <c r="I147" s="131">
        <f>H147-L147</f>
        <v>0</v>
      </c>
      <c r="J147" s="131"/>
      <c r="K147" s="131"/>
      <c r="L147" s="131"/>
      <c r="M147" s="131"/>
      <c r="N147" s="131"/>
      <c r="O147" s="131">
        <f>M147-R147</f>
        <v>0</v>
      </c>
      <c r="P147" s="131"/>
      <c r="Q147" s="131"/>
      <c r="R147" s="131"/>
      <c r="S147" s="129">
        <f t="shared" si="32"/>
        <v>0</v>
      </c>
    </row>
    <row r="148" spans="1:19" s="78" customFormat="1" ht="50.25" customHeight="1">
      <c r="A148" s="66"/>
      <c r="B148" s="43"/>
      <c r="C148" s="54" t="s">
        <v>741</v>
      </c>
      <c r="D148" s="54" t="s">
        <v>353</v>
      </c>
      <c r="E148" s="54" t="s">
        <v>577</v>
      </c>
      <c r="F148" s="54" t="s">
        <v>735</v>
      </c>
      <c r="G148" s="290" t="s">
        <v>578</v>
      </c>
      <c r="H148" s="130">
        <v>21200</v>
      </c>
      <c r="I148" s="130">
        <f>H148-L148</f>
        <v>21200</v>
      </c>
      <c r="J148" s="130"/>
      <c r="K148" s="130"/>
      <c r="L148" s="130"/>
      <c r="M148" s="130"/>
      <c r="N148" s="130"/>
      <c r="O148" s="130">
        <f>M148-R148</f>
        <v>0</v>
      </c>
      <c r="P148" s="130"/>
      <c r="Q148" s="130"/>
      <c r="R148" s="130"/>
      <c r="S148" s="128">
        <f t="shared" si="32"/>
        <v>21200</v>
      </c>
    </row>
    <row r="149" spans="1:19" s="62" customFormat="1" ht="171" customHeight="1">
      <c r="A149" s="51"/>
      <c r="B149" s="46"/>
      <c r="C149" s="55" t="s">
        <v>678</v>
      </c>
      <c r="D149" s="54" t="s">
        <v>354</v>
      </c>
      <c r="E149" s="54" t="s">
        <v>597</v>
      </c>
      <c r="F149" s="54" t="s">
        <v>756</v>
      </c>
      <c r="G149" s="363" t="s">
        <v>551</v>
      </c>
      <c r="H149" s="130">
        <f>H152+H153+H154+H155+H156</f>
        <v>5944300</v>
      </c>
      <c r="I149" s="130">
        <f t="shared" si="30"/>
        <v>5944300</v>
      </c>
      <c r="J149" s="131"/>
      <c r="K149" s="131"/>
      <c r="L149" s="131"/>
      <c r="M149" s="131"/>
      <c r="N149" s="131"/>
      <c r="O149" s="131">
        <f>M149-R149</f>
        <v>0</v>
      </c>
      <c r="P149" s="131"/>
      <c r="Q149" s="131"/>
      <c r="R149" s="131"/>
      <c r="S149" s="129">
        <f t="shared" si="32"/>
        <v>5944300</v>
      </c>
    </row>
    <row r="150" spans="1:19" s="62" customFormat="1" ht="16.5" customHeight="1" hidden="1">
      <c r="A150" s="51"/>
      <c r="B150" s="46"/>
      <c r="C150" s="55" t="s">
        <v>678</v>
      </c>
      <c r="D150" s="55" t="s">
        <v>596</v>
      </c>
      <c r="E150" s="55" t="s">
        <v>716</v>
      </c>
      <c r="F150" s="55" t="s">
        <v>721</v>
      </c>
      <c r="G150" s="80" t="s">
        <v>687</v>
      </c>
      <c r="H150" s="131"/>
      <c r="I150" s="130">
        <f t="shared" si="30"/>
        <v>0</v>
      </c>
      <c r="J150" s="131"/>
      <c r="K150" s="131"/>
      <c r="L150" s="131"/>
      <c r="M150" s="131"/>
      <c r="N150" s="131"/>
      <c r="O150" s="131"/>
      <c r="P150" s="131"/>
      <c r="Q150" s="131"/>
      <c r="R150" s="131"/>
      <c r="S150" s="129">
        <f t="shared" si="32"/>
        <v>0</v>
      </c>
    </row>
    <row r="151" spans="1:19" s="62" customFormat="1" ht="12" customHeight="1" hidden="1">
      <c r="A151" s="51"/>
      <c r="B151" s="46"/>
      <c r="C151" s="55"/>
      <c r="D151" s="55"/>
      <c r="E151" s="55"/>
      <c r="F151" s="55"/>
      <c r="G151" s="80"/>
      <c r="H151" s="131"/>
      <c r="I151" s="130"/>
      <c r="J151" s="131"/>
      <c r="K151" s="131"/>
      <c r="L151" s="131"/>
      <c r="M151" s="131"/>
      <c r="N151" s="131"/>
      <c r="O151" s="131"/>
      <c r="P151" s="131"/>
      <c r="Q151" s="131"/>
      <c r="R151" s="131"/>
      <c r="S151" s="129"/>
    </row>
    <row r="152" spans="1:19" s="361" customFormat="1" ht="43.5" customHeight="1">
      <c r="A152" s="2"/>
      <c r="B152" s="46"/>
      <c r="C152" s="55"/>
      <c r="D152" s="55" t="s">
        <v>519</v>
      </c>
      <c r="E152" s="55" t="s">
        <v>514</v>
      </c>
      <c r="F152" s="55" t="s">
        <v>756</v>
      </c>
      <c r="G152" s="83" t="s">
        <v>525</v>
      </c>
      <c r="H152" s="131">
        <v>4000000</v>
      </c>
      <c r="I152" s="131">
        <f t="shared" si="30"/>
        <v>4000000</v>
      </c>
      <c r="J152" s="131"/>
      <c r="K152" s="131"/>
      <c r="L152" s="131"/>
      <c r="M152" s="131"/>
      <c r="N152" s="131"/>
      <c r="O152" s="131"/>
      <c r="P152" s="131"/>
      <c r="Q152" s="131"/>
      <c r="R152" s="131"/>
      <c r="S152" s="129">
        <f aca="true" t="shared" si="33" ref="S152:S161">H152+M152</f>
        <v>4000000</v>
      </c>
    </row>
    <row r="153" spans="1:19" s="361" customFormat="1" ht="52.5" customHeight="1">
      <c r="A153" s="362"/>
      <c r="B153" s="46"/>
      <c r="C153" s="55"/>
      <c r="D153" s="55" t="s">
        <v>520</v>
      </c>
      <c r="E153" s="55" t="s">
        <v>515</v>
      </c>
      <c r="F153" s="55" t="s">
        <v>756</v>
      </c>
      <c r="G153" s="83" t="s">
        <v>526</v>
      </c>
      <c r="H153" s="131">
        <v>924300</v>
      </c>
      <c r="I153" s="131">
        <f t="shared" si="30"/>
        <v>924300</v>
      </c>
      <c r="J153" s="131"/>
      <c r="K153" s="131"/>
      <c r="L153" s="131"/>
      <c r="M153" s="131"/>
      <c r="N153" s="131"/>
      <c r="O153" s="131"/>
      <c r="P153" s="131"/>
      <c r="Q153" s="131"/>
      <c r="R153" s="131"/>
      <c r="S153" s="129">
        <f t="shared" si="33"/>
        <v>924300</v>
      </c>
    </row>
    <row r="154" spans="1:19" s="361" customFormat="1" ht="42.75" customHeight="1">
      <c r="A154" s="362"/>
      <c r="B154" s="46"/>
      <c r="C154" s="55"/>
      <c r="D154" s="55" t="s">
        <v>521</v>
      </c>
      <c r="E154" s="55" t="s">
        <v>516</v>
      </c>
      <c r="F154" s="55" t="s">
        <v>756</v>
      </c>
      <c r="G154" s="360" t="s">
        <v>524</v>
      </c>
      <c r="H154" s="131">
        <v>900000</v>
      </c>
      <c r="I154" s="131">
        <f t="shared" si="30"/>
        <v>900000</v>
      </c>
      <c r="J154" s="131"/>
      <c r="K154" s="131"/>
      <c r="L154" s="131"/>
      <c r="M154" s="131"/>
      <c r="N154" s="131"/>
      <c r="O154" s="131"/>
      <c r="P154" s="131"/>
      <c r="Q154" s="131"/>
      <c r="R154" s="131"/>
      <c r="S154" s="129">
        <f t="shared" si="33"/>
        <v>900000</v>
      </c>
    </row>
    <row r="155" spans="1:19" s="361" customFormat="1" ht="60" customHeight="1">
      <c r="A155" s="362"/>
      <c r="B155" s="46"/>
      <c r="C155" s="55"/>
      <c r="D155" s="55" t="s">
        <v>522</v>
      </c>
      <c r="E155" s="55" t="s">
        <v>517</v>
      </c>
      <c r="F155" s="55" t="s">
        <v>756</v>
      </c>
      <c r="G155" s="83" t="s">
        <v>527</v>
      </c>
      <c r="H155" s="131">
        <v>100000</v>
      </c>
      <c r="I155" s="131">
        <f t="shared" si="30"/>
        <v>100000</v>
      </c>
      <c r="J155" s="131"/>
      <c r="K155" s="131"/>
      <c r="L155" s="131"/>
      <c r="M155" s="131"/>
      <c r="N155" s="131"/>
      <c r="O155" s="131"/>
      <c r="P155" s="131"/>
      <c r="Q155" s="131"/>
      <c r="R155" s="131"/>
      <c r="S155" s="129">
        <f t="shared" si="33"/>
        <v>100000</v>
      </c>
    </row>
    <row r="156" spans="1:19" s="361" customFormat="1" ht="70.5" customHeight="1">
      <c r="A156" s="362"/>
      <c r="B156" s="46"/>
      <c r="C156" s="55"/>
      <c r="D156" s="55" t="s">
        <v>523</v>
      </c>
      <c r="E156" s="55" t="s">
        <v>518</v>
      </c>
      <c r="F156" s="55" t="s">
        <v>756</v>
      </c>
      <c r="G156" s="83" t="s">
        <v>528</v>
      </c>
      <c r="H156" s="131">
        <v>20000</v>
      </c>
      <c r="I156" s="131">
        <f t="shared" si="30"/>
        <v>20000</v>
      </c>
      <c r="J156" s="131"/>
      <c r="K156" s="131"/>
      <c r="L156" s="131"/>
      <c r="M156" s="131"/>
      <c r="N156" s="131"/>
      <c r="O156" s="131"/>
      <c r="P156" s="131"/>
      <c r="Q156" s="131"/>
      <c r="R156" s="131"/>
      <c r="S156" s="129">
        <f t="shared" si="33"/>
        <v>20000</v>
      </c>
    </row>
    <row r="157" spans="1:19" s="422" customFormat="1" ht="40.5" customHeight="1">
      <c r="A157" s="99"/>
      <c r="B157" s="100"/>
      <c r="C157" s="404" t="s">
        <v>76</v>
      </c>
      <c r="D157" s="404" t="s">
        <v>355</v>
      </c>
      <c r="E157" s="404" t="s">
        <v>598</v>
      </c>
      <c r="F157" s="404" t="s">
        <v>729</v>
      </c>
      <c r="G157" s="512" t="s">
        <v>466</v>
      </c>
      <c r="H157" s="510">
        <v>4400</v>
      </c>
      <c r="I157" s="510">
        <f t="shared" si="30"/>
        <v>4400</v>
      </c>
      <c r="J157" s="510"/>
      <c r="K157" s="510"/>
      <c r="L157" s="510"/>
      <c r="M157" s="510"/>
      <c r="N157" s="510"/>
      <c r="O157" s="510"/>
      <c r="P157" s="510"/>
      <c r="Q157" s="510"/>
      <c r="R157" s="510"/>
      <c r="S157" s="511">
        <f t="shared" si="33"/>
        <v>4400</v>
      </c>
    </row>
    <row r="158" spans="1:19" s="78" customFormat="1" ht="57.75" customHeight="1">
      <c r="A158" s="66"/>
      <c r="B158" s="43"/>
      <c r="C158" s="54" t="s">
        <v>752</v>
      </c>
      <c r="D158" s="54" t="s">
        <v>467</v>
      </c>
      <c r="E158" s="54" t="s">
        <v>468</v>
      </c>
      <c r="F158" s="54" t="s">
        <v>756</v>
      </c>
      <c r="G158" s="367" t="s">
        <v>469</v>
      </c>
      <c r="H158" s="130">
        <v>112000</v>
      </c>
      <c r="I158" s="130">
        <f t="shared" si="30"/>
        <v>112000</v>
      </c>
      <c r="J158" s="130"/>
      <c r="K158" s="130"/>
      <c r="L158" s="130"/>
      <c r="M158" s="130"/>
      <c r="N158" s="130"/>
      <c r="O158" s="130">
        <f>M158-R158</f>
        <v>0</v>
      </c>
      <c r="P158" s="130"/>
      <c r="Q158" s="130"/>
      <c r="R158" s="130"/>
      <c r="S158" s="128">
        <f t="shared" si="33"/>
        <v>112000</v>
      </c>
    </row>
    <row r="159" spans="1:19" s="78" customFormat="1" ht="53.25" customHeight="1" hidden="1">
      <c r="A159" s="66"/>
      <c r="B159" s="43"/>
      <c r="C159" s="54" t="s">
        <v>753</v>
      </c>
      <c r="D159" s="54" t="s">
        <v>479</v>
      </c>
      <c r="E159" s="54" t="s">
        <v>480</v>
      </c>
      <c r="F159" s="54" t="s">
        <v>729</v>
      </c>
      <c r="G159" s="363" t="s">
        <v>599</v>
      </c>
      <c r="H159" s="130"/>
      <c r="I159" s="130">
        <f t="shared" si="30"/>
        <v>0</v>
      </c>
      <c r="J159" s="128"/>
      <c r="K159" s="130"/>
      <c r="L159" s="130"/>
      <c r="M159" s="130"/>
      <c r="N159" s="130"/>
      <c r="O159" s="130">
        <f>M159-R159</f>
        <v>0</v>
      </c>
      <c r="P159" s="130"/>
      <c r="Q159" s="130"/>
      <c r="R159" s="130"/>
      <c r="S159" s="128">
        <f t="shared" si="33"/>
        <v>0</v>
      </c>
    </row>
    <row r="160" spans="1:19" s="78" customFormat="1" ht="165" customHeight="1">
      <c r="A160" s="66"/>
      <c r="B160" s="43"/>
      <c r="C160" s="54" t="s">
        <v>755</v>
      </c>
      <c r="D160" s="54" t="s">
        <v>358</v>
      </c>
      <c r="E160" s="54" t="s">
        <v>231</v>
      </c>
      <c r="F160" s="54" t="s">
        <v>722</v>
      </c>
      <c r="G160" s="291" t="s">
        <v>464</v>
      </c>
      <c r="H160" s="130">
        <v>408800</v>
      </c>
      <c r="I160" s="130">
        <f t="shared" si="30"/>
        <v>408800</v>
      </c>
      <c r="J160" s="130"/>
      <c r="K160" s="130"/>
      <c r="L160" s="130"/>
      <c r="M160" s="130"/>
      <c r="N160" s="130"/>
      <c r="O160" s="130">
        <f>M160-R160</f>
        <v>0</v>
      </c>
      <c r="P160" s="130"/>
      <c r="Q160" s="130"/>
      <c r="R160" s="130"/>
      <c r="S160" s="128">
        <f t="shared" si="33"/>
        <v>408800</v>
      </c>
    </row>
    <row r="161" spans="1:19" s="78" customFormat="1" ht="31.5" customHeight="1">
      <c r="A161" s="66"/>
      <c r="B161" s="43"/>
      <c r="C161" s="54" t="s">
        <v>684</v>
      </c>
      <c r="D161" s="54" t="s">
        <v>470</v>
      </c>
      <c r="E161" s="54" t="s">
        <v>395</v>
      </c>
      <c r="F161" s="54" t="s">
        <v>721</v>
      </c>
      <c r="G161" s="44" t="s">
        <v>396</v>
      </c>
      <c r="H161" s="130">
        <v>95000</v>
      </c>
      <c r="I161" s="130">
        <f t="shared" si="30"/>
        <v>95000</v>
      </c>
      <c r="J161" s="130"/>
      <c r="K161" s="130"/>
      <c r="L161" s="130"/>
      <c r="M161" s="130"/>
      <c r="N161" s="130"/>
      <c r="O161" s="130">
        <f>M161-R161</f>
        <v>0</v>
      </c>
      <c r="P161" s="130"/>
      <c r="Q161" s="130"/>
      <c r="R161" s="130"/>
      <c r="S161" s="128">
        <f t="shared" si="33"/>
        <v>95000</v>
      </c>
    </row>
    <row r="162" spans="1:19" s="62" customFormat="1" ht="29.25" customHeight="1" hidden="1">
      <c r="A162" s="51"/>
      <c r="B162" s="46"/>
      <c r="C162" s="55"/>
      <c r="D162" s="55"/>
      <c r="E162" s="55"/>
      <c r="F162" s="55"/>
      <c r="G162" s="83"/>
      <c r="H162" s="131"/>
      <c r="I162" s="131"/>
      <c r="J162" s="131"/>
      <c r="K162" s="131"/>
      <c r="L162" s="131"/>
      <c r="M162" s="131"/>
      <c r="N162" s="131"/>
      <c r="O162" s="131"/>
      <c r="P162" s="131"/>
      <c r="Q162" s="131"/>
      <c r="R162" s="131"/>
      <c r="S162" s="129"/>
    </row>
    <row r="163" spans="1:19" s="78" customFormat="1" ht="36" customHeight="1" hidden="1">
      <c r="A163" s="66"/>
      <c r="B163" s="43"/>
      <c r="C163" s="43"/>
      <c r="D163" s="54" t="s">
        <v>23</v>
      </c>
      <c r="E163" s="54"/>
      <c r="F163" s="54"/>
      <c r="G163" s="91" t="s">
        <v>24</v>
      </c>
      <c r="H163" s="130">
        <f>H164+H165</f>
        <v>0</v>
      </c>
      <c r="I163" s="130">
        <f aca="true" t="shared" si="34" ref="I163:R163">I164+I165</f>
        <v>0</v>
      </c>
      <c r="J163" s="130">
        <f t="shared" si="34"/>
        <v>0</v>
      </c>
      <c r="K163" s="130">
        <f t="shared" si="34"/>
        <v>0</v>
      </c>
      <c r="L163" s="130">
        <f t="shared" si="34"/>
        <v>0</v>
      </c>
      <c r="M163" s="130">
        <f t="shared" si="34"/>
        <v>0</v>
      </c>
      <c r="N163" s="130"/>
      <c r="O163" s="130">
        <f t="shared" si="34"/>
        <v>0</v>
      </c>
      <c r="P163" s="130">
        <f t="shared" si="34"/>
        <v>0</v>
      </c>
      <c r="Q163" s="130">
        <f t="shared" si="34"/>
        <v>0</v>
      </c>
      <c r="R163" s="130">
        <f t="shared" si="34"/>
        <v>0</v>
      </c>
      <c r="S163" s="128">
        <f aca="true" t="shared" si="35" ref="S163:S195">H163+M163</f>
        <v>0</v>
      </c>
    </row>
    <row r="164" spans="1:19" s="62" customFormat="1" ht="37.5" customHeight="1" hidden="1">
      <c r="A164" s="51"/>
      <c r="B164" s="46"/>
      <c r="C164" s="46"/>
      <c r="D164" s="55" t="s">
        <v>758</v>
      </c>
      <c r="E164" s="55"/>
      <c r="F164" s="55" t="s">
        <v>735</v>
      </c>
      <c r="G164" s="80" t="s">
        <v>759</v>
      </c>
      <c r="H164" s="131"/>
      <c r="I164" s="131"/>
      <c r="J164" s="131"/>
      <c r="K164" s="131"/>
      <c r="L164" s="131"/>
      <c r="M164" s="131"/>
      <c r="N164" s="131"/>
      <c r="O164" s="131">
        <f>M164-R164</f>
        <v>0</v>
      </c>
      <c r="P164" s="131"/>
      <c r="Q164" s="131"/>
      <c r="R164" s="131"/>
      <c r="S164" s="129">
        <f t="shared" si="35"/>
        <v>0</v>
      </c>
    </row>
    <row r="165" spans="1:19" s="62" customFormat="1" ht="0.75" customHeight="1" hidden="1">
      <c r="A165" s="51"/>
      <c r="B165" s="46"/>
      <c r="C165" s="46"/>
      <c r="D165" s="55" t="s">
        <v>795</v>
      </c>
      <c r="E165" s="55"/>
      <c r="F165" s="55" t="s">
        <v>735</v>
      </c>
      <c r="G165" s="80" t="s">
        <v>796</v>
      </c>
      <c r="H165" s="131"/>
      <c r="I165" s="131"/>
      <c r="J165" s="131"/>
      <c r="K165" s="131"/>
      <c r="L165" s="131"/>
      <c r="M165" s="131"/>
      <c r="N165" s="131"/>
      <c r="O165" s="131">
        <f>M165-R165</f>
        <v>0</v>
      </c>
      <c r="P165" s="131"/>
      <c r="Q165" s="131"/>
      <c r="R165" s="131"/>
      <c r="S165" s="129">
        <f t="shared" si="35"/>
        <v>0</v>
      </c>
    </row>
    <row r="166" spans="1:19" s="78" customFormat="1" ht="42.75" customHeight="1">
      <c r="A166" s="66"/>
      <c r="B166" s="73">
        <v>24</v>
      </c>
      <c r="C166" s="73"/>
      <c r="D166" s="67" t="s">
        <v>290</v>
      </c>
      <c r="E166" s="67"/>
      <c r="F166" s="67"/>
      <c r="G166" s="68" t="s">
        <v>185</v>
      </c>
      <c r="H166" s="127">
        <f>H168</f>
        <v>4750007</v>
      </c>
      <c r="I166" s="127">
        <f aca="true" t="shared" si="36" ref="I166:R166">I168</f>
        <v>4750007</v>
      </c>
      <c r="J166" s="127">
        <f t="shared" si="36"/>
        <v>3054300</v>
      </c>
      <c r="K166" s="127">
        <f t="shared" si="36"/>
        <v>842807</v>
      </c>
      <c r="L166" s="127">
        <f t="shared" si="36"/>
        <v>0</v>
      </c>
      <c r="M166" s="127">
        <f t="shared" si="36"/>
        <v>110850</v>
      </c>
      <c r="N166" s="127">
        <f t="shared" si="36"/>
        <v>54000</v>
      </c>
      <c r="O166" s="127">
        <f t="shared" si="36"/>
        <v>54400</v>
      </c>
      <c r="P166" s="127">
        <f t="shared" si="36"/>
        <v>1500</v>
      </c>
      <c r="Q166" s="127">
        <f t="shared" si="36"/>
        <v>2000</v>
      </c>
      <c r="R166" s="127">
        <f t="shared" si="36"/>
        <v>56450</v>
      </c>
      <c r="S166" s="127">
        <f t="shared" si="35"/>
        <v>4860857</v>
      </c>
    </row>
    <row r="167" spans="1:19" s="78" customFormat="1" ht="42" customHeight="1">
      <c r="A167" s="66"/>
      <c r="B167" s="73"/>
      <c r="C167" s="73"/>
      <c r="D167" s="67" t="s">
        <v>291</v>
      </c>
      <c r="E167" s="67"/>
      <c r="F167" s="67"/>
      <c r="G167" s="68" t="s">
        <v>315</v>
      </c>
      <c r="H167" s="127">
        <f>H168</f>
        <v>4750007</v>
      </c>
      <c r="I167" s="127">
        <f>H167-L167</f>
        <v>4750007</v>
      </c>
      <c r="J167" s="127">
        <f>J168</f>
        <v>3054300</v>
      </c>
      <c r="K167" s="127">
        <f>K168</f>
        <v>842807</v>
      </c>
      <c r="L167" s="127">
        <f>L168</f>
        <v>0</v>
      </c>
      <c r="M167" s="127">
        <f>M168</f>
        <v>110850</v>
      </c>
      <c r="N167" s="127">
        <f>N168</f>
        <v>54000</v>
      </c>
      <c r="O167" s="127">
        <f>M167-R167</f>
        <v>54400</v>
      </c>
      <c r="P167" s="127">
        <f>P168</f>
        <v>1500</v>
      </c>
      <c r="Q167" s="127">
        <f>Q168</f>
        <v>2000</v>
      </c>
      <c r="R167" s="127">
        <f>R168</f>
        <v>56450</v>
      </c>
      <c r="S167" s="127">
        <f t="shared" si="35"/>
        <v>4860857</v>
      </c>
    </row>
    <row r="168" spans="1:19" s="90" customFormat="1" ht="19.5" customHeight="1">
      <c r="A168" s="89"/>
      <c r="B168" s="88"/>
      <c r="C168" s="84" t="s">
        <v>25</v>
      </c>
      <c r="D168" s="84" t="s">
        <v>293</v>
      </c>
      <c r="E168" s="84" t="s">
        <v>569</v>
      </c>
      <c r="F168" s="84"/>
      <c r="G168" s="85" t="s">
        <v>26</v>
      </c>
      <c r="H168" s="128">
        <f>H169+H170+H171+H179</f>
        <v>4750007</v>
      </c>
      <c r="I168" s="128">
        <f>I169+I170+I171+I179</f>
        <v>4750007</v>
      </c>
      <c r="J168" s="128">
        <f aca="true" t="shared" si="37" ref="J168:R168">J169+J170+J171</f>
        <v>3054300</v>
      </c>
      <c r="K168" s="128">
        <f t="shared" si="37"/>
        <v>842807</v>
      </c>
      <c r="L168" s="128">
        <f t="shared" si="37"/>
        <v>0</v>
      </c>
      <c r="M168" s="128">
        <f t="shared" si="37"/>
        <v>110850</v>
      </c>
      <c r="N168" s="128">
        <f t="shared" si="37"/>
        <v>54000</v>
      </c>
      <c r="O168" s="128">
        <f t="shared" si="37"/>
        <v>54400</v>
      </c>
      <c r="P168" s="128">
        <f t="shared" si="37"/>
        <v>1500</v>
      </c>
      <c r="Q168" s="128">
        <f t="shared" si="37"/>
        <v>2000</v>
      </c>
      <c r="R168" s="128">
        <f t="shared" si="37"/>
        <v>56450</v>
      </c>
      <c r="S168" s="128">
        <f t="shared" si="35"/>
        <v>4860857</v>
      </c>
    </row>
    <row r="169" spans="1:19" s="62" customFormat="1" ht="15.75" customHeight="1">
      <c r="A169" s="51"/>
      <c r="B169" s="46"/>
      <c r="C169" s="55" t="s">
        <v>797</v>
      </c>
      <c r="D169" s="55" t="s">
        <v>294</v>
      </c>
      <c r="E169" s="55" t="s">
        <v>292</v>
      </c>
      <c r="F169" s="55" t="s">
        <v>798</v>
      </c>
      <c r="G169" s="269" t="s">
        <v>296</v>
      </c>
      <c r="H169" s="131">
        <v>2248194</v>
      </c>
      <c r="I169" s="131">
        <f>H169-L169</f>
        <v>2248194</v>
      </c>
      <c r="J169" s="131">
        <v>1700500</v>
      </c>
      <c r="K169" s="131">
        <v>77294</v>
      </c>
      <c r="L169" s="131"/>
      <c r="M169" s="131">
        <v>45000</v>
      </c>
      <c r="N169" s="131">
        <v>40000</v>
      </c>
      <c r="O169" s="131">
        <f>M169-R169</f>
        <v>2550</v>
      </c>
      <c r="P169" s="131"/>
      <c r="Q169" s="131"/>
      <c r="R169" s="131">
        <v>42450</v>
      </c>
      <c r="S169" s="129">
        <f t="shared" si="35"/>
        <v>2293194</v>
      </c>
    </row>
    <row r="170" spans="1:19" s="62" customFormat="1" ht="42" customHeight="1">
      <c r="A170" s="51"/>
      <c r="B170" s="46"/>
      <c r="C170" s="55" t="s">
        <v>799</v>
      </c>
      <c r="D170" s="55" t="s">
        <v>295</v>
      </c>
      <c r="E170" s="55" t="s">
        <v>570</v>
      </c>
      <c r="F170" s="55" t="s">
        <v>800</v>
      </c>
      <c r="G170" s="269" t="s">
        <v>471</v>
      </c>
      <c r="H170" s="131">
        <v>2097013</v>
      </c>
      <c r="I170" s="131">
        <f>H170-L170</f>
        <v>2097013</v>
      </c>
      <c r="J170" s="131">
        <v>1053000</v>
      </c>
      <c r="K170" s="131">
        <v>765513</v>
      </c>
      <c r="L170" s="131"/>
      <c r="M170" s="131">
        <v>51850</v>
      </c>
      <c r="N170" s="131"/>
      <c r="O170" s="131">
        <f>M170-R170</f>
        <v>51850</v>
      </c>
      <c r="P170" s="131">
        <v>1500</v>
      </c>
      <c r="Q170" s="131">
        <v>2000</v>
      </c>
      <c r="R170" s="131"/>
      <c r="S170" s="129">
        <f t="shared" si="35"/>
        <v>2148863</v>
      </c>
    </row>
    <row r="171" spans="1:19" s="62" customFormat="1" ht="30" customHeight="1">
      <c r="A171" s="51"/>
      <c r="B171" s="46"/>
      <c r="C171" s="55" t="s">
        <v>801</v>
      </c>
      <c r="D171" s="55" t="s">
        <v>472</v>
      </c>
      <c r="E171" s="55" t="s">
        <v>473</v>
      </c>
      <c r="F171" s="55" t="s">
        <v>802</v>
      </c>
      <c r="G171" s="269" t="s">
        <v>474</v>
      </c>
      <c r="H171" s="131">
        <v>394800</v>
      </c>
      <c r="I171" s="131">
        <f>H171-L171</f>
        <v>394800</v>
      </c>
      <c r="J171" s="131">
        <v>300800</v>
      </c>
      <c r="K171" s="131"/>
      <c r="L171" s="131"/>
      <c r="M171" s="131">
        <v>14000</v>
      </c>
      <c r="N171" s="131">
        <v>14000</v>
      </c>
      <c r="O171" s="131">
        <f>M171-R171</f>
        <v>0</v>
      </c>
      <c r="P171" s="131"/>
      <c r="Q171" s="131"/>
      <c r="R171" s="131">
        <v>14000</v>
      </c>
      <c r="S171" s="129">
        <f t="shared" si="35"/>
        <v>408800</v>
      </c>
    </row>
    <row r="172" spans="1:19" s="62" customFormat="1" ht="36.75" customHeight="1" hidden="1">
      <c r="A172" s="51"/>
      <c r="B172" s="73">
        <v>53</v>
      </c>
      <c r="C172" s="73"/>
      <c r="D172" s="71"/>
      <c r="E172" s="71"/>
      <c r="F172" s="71"/>
      <c r="G172" s="81" t="s">
        <v>806</v>
      </c>
      <c r="H172" s="127"/>
      <c r="I172" s="127">
        <f aca="true" t="shared" si="38" ref="I172:R172">I173</f>
        <v>0</v>
      </c>
      <c r="J172" s="132">
        <f t="shared" si="38"/>
        <v>0</v>
      </c>
      <c r="K172" s="132">
        <f t="shared" si="38"/>
        <v>0</v>
      </c>
      <c r="L172" s="132">
        <f t="shared" si="38"/>
        <v>0</v>
      </c>
      <c r="M172" s="132">
        <f t="shared" si="38"/>
        <v>0</v>
      </c>
      <c r="N172" s="132"/>
      <c r="O172" s="132">
        <f t="shared" si="38"/>
        <v>0</v>
      </c>
      <c r="P172" s="132">
        <f t="shared" si="38"/>
        <v>0</v>
      </c>
      <c r="Q172" s="132">
        <f t="shared" si="38"/>
        <v>0</v>
      </c>
      <c r="R172" s="132">
        <f t="shared" si="38"/>
        <v>0</v>
      </c>
      <c r="S172" s="127">
        <f t="shared" si="35"/>
        <v>0</v>
      </c>
    </row>
    <row r="173" spans="1:19" s="90" customFormat="1" ht="36.75" customHeight="1" hidden="1">
      <c r="A173" s="89"/>
      <c r="B173" s="88"/>
      <c r="C173" s="88"/>
      <c r="D173" s="84" t="s">
        <v>27</v>
      </c>
      <c r="E173" s="84"/>
      <c r="F173" s="84"/>
      <c r="G173" s="92" t="s">
        <v>28</v>
      </c>
      <c r="H173" s="128"/>
      <c r="I173" s="128">
        <f aca="true" t="shared" si="39" ref="I173:R173">I174</f>
        <v>0</v>
      </c>
      <c r="J173" s="128">
        <f t="shared" si="39"/>
        <v>0</v>
      </c>
      <c r="K173" s="128">
        <f t="shared" si="39"/>
        <v>0</v>
      </c>
      <c r="L173" s="128">
        <f t="shared" si="39"/>
        <v>0</v>
      </c>
      <c r="M173" s="128">
        <f t="shared" si="39"/>
        <v>0</v>
      </c>
      <c r="N173" s="128"/>
      <c r="O173" s="128">
        <f t="shared" si="39"/>
        <v>0</v>
      </c>
      <c r="P173" s="128">
        <f t="shared" si="39"/>
        <v>0</v>
      </c>
      <c r="Q173" s="128">
        <f t="shared" si="39"/>
        <v>0</v>
      </c>
      <c r="R173" s="128">
        <f t="shared" si="39"/>
        <v>0</v>
      </c>
      <c r="S173" s="128">
        <f t="shared" si="35"/>
        <v>0</v>
      </c>
    </row>
    <row r="174" spans="1:19" s="62" customFormat="1" ht="36.75" customHeight="1" hidden="1">
      <c r="A174" s="51"/>
      <c r="B174" s="46"/>
      <c r="C174" s="46"/>
      <c r="D174" s="55" t="s">
        <v>689</v>
      </c>
      <c r="E174" s="55"/>
      <c r="F174" s="55" t="s">
        <v>804</v>
      </c>
      <c r="G174" s="82" t="s">
        <v>690</v>
      </c>
      <c r="H174" s="131"/>
      <c r="I174" s="131">
        <f>H174-L174</f>
        <v>0</v>
      </c>
      <c r="J174" s="131"/>
      <c r="K174" s="131"/>
      <c r="L174" s="131"/>
      <c r="M174" s="131"/>
      <c r="N174" s="131"/>
      <c r="O174" s="131">
        <f>M174-R174</f>
        <v>0</v>
      </c>
      <c r="P174" s="131">
        <f>O174-R174</f>
        <v>0</v>
      </c>
      <c r="Q174" s="131"/>
      <c r="R174" s="131"/>
      <c r="S174" s="129">
        <f t="shared" si="35"/>
        <v>0</v>
      </c>
    </row>
    <row r="175" spans="1:19" s="78" customFormat="1" ht="64.5" customHeight="1" hidden="1">
      <c r="A175" s="66"/>
      <c r="B175" s="43"/>
      <c r="C175" s="43"/>
      <c r="D175" s="54" t="s">
        <v>308</v>
      </c>
      <c r="E175" s="54"/>
      <c r="F175" s="54"/>
      <c r="G175" s="212" t="s">
        <v>366</v>
      </c>
      <c r="H175" s="130"/>
      <c r="I175" s="130">
        <f>H175-L175</f>
        <v>0</v>
      </c>
      <c r="J175" s="130"/>
      <c r="K175" s="130"/>
      <c r="L175" s="130"/>
      <c r="M175" s="130">
        <f>M178</f>
        <v>0</v>
      </c>
      <c r="N175" s="130"/>
      <c r="O175" s="130">
        <f>M175-R175</f>
        <v>0</v>
      </c>
      <c r="P175" s="130"/>
      <c r="Q175" s="130"/>
      <c r="R175" s="130">
        <f>R178</f>
        <v>0</v>
      </c>
      <c r="S175" s="213">
        <f t="shared" si="35"/>
        <v>0</v>
      </c>
    </row>
    <row r="176" spans="1:19" s="78" customFormat="1" ht="51.75" customHeight="1" hidden="1">
      <c r="A176" s="66"/>
      <c r="B176" s="43"/>
      <c r="C176" s="43"/>
      <c r="D176" s="54" t="s">
        <v>307</v>
      </c>
      <c r="E176" s="54"/>
      <c r="F176" s="54"/>
      <c r="G176" s="212" t="s">
        <v>366</v>
      </c>
      <c r="H176" s="130"/>
      <c r="I176" s="130"/>
      <c r="J176" s="130"/>
      <c r="K176" s="130"/>
      <c r="L176" s="130"/>
      <c r="M176" s="130">
        <f>M178</f>
        <v>0</v>
      </c>
      <c r="N176" s="130"/>
      <c r="O176" s="130">
        <f>M176-R176</f>
        <v>0</v>
      </c>
      <c r="P176" s="130"/>
      <c r="Q176" s="130"/>
      <c r="R176" s="130">
        <f>R178</f>
        <v>0</v>
      </c>
      <c r="S176" s="213">
        <f t="shared" si="35"/>
        <v>0</v>
      </c>
    </row>
    <row r="177" spans="1:19" s="78" customFormat="1" ht="36.75" customHeight="1" hidden="1">
      <c r="A177" s="66"/>
      <c r="B177" s="43"/>
      <c r="C177" s="43"/>
      <c r="D177" s="54"/>
      <c r="E177" s="54" t="s">
        <v>305</v>
      </c>
      <c r="F177" s="54"/>
      <c r="G177" s="212" t="s">
        <v>87</v>
      </c>
      <c r="H177" s="130"/>
      <c r="I177" s="130"/>
      <c r="J177" s="130"/>
      <c r="K177" s="130"/>
      <c r="L177" s="130"/>
      <c r="M177" s="130">
        <f>M178</f>
        <v>0</v>
      </c>
      <c r="N177" s="130"/>
      <c r="O177" s="130">
        <f>M177-R177</f>
        <v>0</v>
      </c>
      <c r="P177" s="130"/>
      <c r="Q177" s="130"/>
      <c r="R177" s="130">
        <f>R178</f>
        <v>0</v>
      </c>
      <c r="S177" s="213">
        <f t="shared" si="35"/>
        <v>0</v>
      </c>
    </row>
    <row r="178" spans="1:19" s="62" customFormat="1" ht="53.25" customHeight="1" hidden="1">
      <c r="A178" s="51"/>
      <c r="B178" s="46"/>
      <c r="C178" s="46">
        <v>160903</v>
      </c>
      <c r="D178" s="55" t="s">
        <v>306</v>
      </c>
      <c r="E178" s="55" t="s">
        <v>297</v>
      </c>
      <c r="F178" s="55" t="s">
        <v>804</v>
      </c>
      <c r="G178" s="211" t="s">
        <v>298</v>
      </c>
      <c r="H178" s="131"/>
      <c r="I178" s="131"/>
      <c r="J178" s="131"/>
      <c r="K178" s="131"/>
      <c r="L178" s="131"/>
      <c r="M178" s="131"/>
      <c r="N178" s="131"/>
      <c r="O178" s="131">
        <f>M178-R178</f>
        <v>0</v>
      </c>
      <c r="P178" s="131"/>
      <c r="Q178" s="131"/>
      <c r="R178" s="131"/>
      <c r="S178" s="129">
        <f t="shared" si="35"/>
        <v>0</v>
      </c>
    </row>
    <row r="179" spans="1:19" s="62" customFormat="1" ht="27" customHeight="1">
      <c r="A179" s="51"/>
      <c r="B179" s="46"/>
      <c r="C179" s="46"/>
      <c r="D179" s="55" t="s">
        <v>71</v>
      </c>
      <c r="E179" s="55" t="s">
        <v>72</v>
      </c>
      <c r="F179" s="55" t="s">
        <v>802</v>
      </c>
      <c r="G179" s="211" t="s">
        <v>73</v>
      </c>
      <c r="H179" s="131">
        <v>10000</v>
      </c>
      <c r="I179" s="131">
        <f>H179-L179</f>
        <v>10000</v>
      </c>
      <c r="J179" s="131"/>
      <c r="K179" s="131"/>
      <c r="L179" s="131"/>
      <c r="M179" s="131"/>
      <c r="N179" s="131"/>
      <c r="O179" s="131"/>
      <c r="P179" s="131"/>
      <c r="Q179" s="131"/>
      <c r="R179" s="131"/>
      <c r="S179" s="129">
        <f t="shared" si="35"/>
        <v>10000</v>
      </c>
    </row>
    <row r="180" spans="1:19" s="78" customFormat="1" ht="39.75" customHeight="1">
      <c r="A180" s="66"/>
      <c r="B180" s="73">
        <v>76</v>
      </c>
      <c r="C180" s="73"/>
      <c r="D180" s="230" t="s">
        <v>299</v>
      </c>
      <c r="E180" s="67"/>
      <c r="F180" s="67"/>
      <c r="G180" s="81" t="s">
        <v>367</v>
      </c>
      <c r="H180" s="127">
        <f>H181</f>
        <v>4298407</v>
      </c>
      <c r="I180" s="127">
        <f>I181</f>
        <v>4158547</v>
      </c>
      <c r="J180" s="127">
        <f>J182+J183+J184+J185+J186+J187+J188+J189</f>
        <v>0</v>
      </c>
      <c r="K180" s="127">
        <f>K182+K183+K184+K185+K186+K187+K188+K189</f>
        <v>0</v>
      </c>
      <c r="L180" s="127">
        <f>L182+L183+L184+L185+L186+L187+L188+L189+L190</f>
        <v>0</v>
      </c>
      <c r="M180" s="127">
        <f aca="true" t="shared" si="40" ref="M180:R180">M182+M183+M184+M185+M186+M187+M188+M189</f>
        <v>0</v>
      </c>
      <c r="N180" s="127">
        <f t="shared" si="40"/>
        <v>0</v>
      </c>
      <c r="O180" s="127">
        <f t="shared" si="40"/>
        <v>0</v>
      </c>
      <c r="P180" s="127">
        <f t="shared" si="40"/>
        <v>0</v>
      </c>
      <c r="Q180" s="127">
        <f t="shared" si="40"/>
        <v>0</v>
      </c>
      <c r="R180" s="127">
        <f t="shared" si="40"/>
        <v>0</v>
      </c>
      <c r="S180" s="127">
        <f t="shared" si="35"/>
        <v>4298407</v>
      </c>
    </row>
    <row r="181" spans="1:19" s="78" customFormat="1" ht="42.75" customHeight="1">
      <c r="A181" s="66"/>
      <c r="B181" s="73"/>
      <c r="C181" s="73"/>
      <c r="D181" s="67" t="s">
        <v>300</v>
      </c>
      <c r="E181" s="67"/>
      <c r="F181" s="67"/>
      <c r="G181" s="81" t="s">
        <v>368</v>
      </c>
      <c r="H181" s="127">
        <f>H182+H185+H190+H191+H194+H193</f>
        <v>4298407</v>
      </c>
      <c r="I181" s="127">
        <f>I182+I185+I190+I191+I194</f>
        <v>4158547</v>
      </c>
      <c r="J181" s="127">
        <f>J182+J185+J190</f>
        <v>0</v>
      </c>
      <c r="K181" s="127">
        <f>K182+K185+K190</f>
        <v>0</v>
      </c>
      <c r="L181" s="127">
        <f>L182+L185+L190</f>
        <v>0</v>
      </c>
      <c r="M181" s="127">
        <f>M182+M185+M190</f>
        <v>0</v>
      </c>
      <c r="N181" s="127">
        <f>N182+N185+N190</f>
        <v>0</v>
      </c>
      <c r="O181" s="127"/>
      <c r="P181" s="127">
        <f>P182+P185+P190</f>
        <v>0</v>
      </c>
      <c r="Q181" s="127">
        <f>Q182+Q185+Q190</f>
        <v>0</v>
      </c>
      <c r="R181" s="127">
        <f>R182+R185+R190</f>
        <v>0</v>
      </c>
      <c r="S181" s="127">
        <f t="shared" si="35"/>
        <v>4298407</v>
      </c>
    </row>
    <row r="182" spans="1:19" s="62" customFormat="1" ht="18.75" customHeight="1">
      <c r="A182" s="51"/>
      <c r="B182" s="46"/>
      <c r="C182" s="55" t="s">
        <v>807</v>
      </c>
      <c r="D182" s="55" t="s">
        <v>301</v>
      </c>
      <c r="E182" s="55" t="s">
        <v>571</v>
      </c>
      <c r="F182" s="55" t="s">
        <v>717</v>
      </c>
      <c r="G182" s="83" t="s">
        <v>3</v>
      </c>
      <c r="H182" s="131">
        <v>50000</v>
      </c>
      <c r="I182" s="131"/>
      <c r="J182" s="131"/>
      <c r="K182" s="131"/>
      <c r="L182" s="131"/>
      <c r="M182" s="131"/>
      <c r="N182" s="131"/>
      <c r="O182" s="131"/>
      <c r="P182" s="131"/>
      <c r="Q182" s="131"/>
      <c r="R182" s="131"/>
      <c r="S182" s="129">
        <f t="shared" si="35"/>
        <v>50000</v>
      </c>
    </row>
    <row r="183" spans="1:19" s="62" customFormat="1" ht="50.25" customHeight="1" hidden="1">
      <c r="A183" s="51"/>
      <c r="B183" s="46"/>
      <c r="C183" s="55" t="s">
        <v>4</v>
      </c>
      <c r="D183" s="55"/>
      <c r="E183" s="55"/>
      <c r="F183" s="55" t="s">
        <v>5</v>
      </c>
      <c r="G183" s="82" t="s">
        <v>11</v>
      </c>
      <c r="H183" s="131"/>
      <c r="I183" s="131">
        <f>H183-L183</f>
        <v>0</v>
      </c>
      <c r="J183" s="131"/>
      <c r="K183" s="131"/>
      <c r="L183" s="131"/>
      <c r="M183" s="131"/>
      <c r="N183" s="131"/>
      <c r="O183" s="131">
        <f>M183-R183</f>
        <v>0</v>
      </c>
      <c r="P183" s="131"/>
      <c r="Q183" s="131"/>
      <c r="R183" s="131"/>
      <c r="S183" s="129">
        <f t="shared" si="35"/>
        <v>0</v>
      </c>
    </row>
    <row r="184" spans="1:19" s="62" customFormat="1" ht="36" customHeight="1" hidden="1">
      <c r="A184" s="51"/>
      <c r="B184" s="46"/>
      <c r="C184" s="55" t="s">
        <v>12</v>
      </c>
      <c r="D184" s="55"/>
      <c r="E184" s="55"/>
      <c r="F184" s="55" t="s">
        <v>5</v>
      </c>
      <c r="G184" s="82" t="s">
        <v>13</v>
      </c>
      <c r="H184" s="131"/>
      <c r="I184" s="131">
        <f aca="true" t="shared" si="41" ref="I184:I194">H184-L184</f>
        <v>0</v>
      </c>
      <c r="J184" s="131"/>
      <c r="K184" s="131"/>
      <c r="L184" s="131"/>
      <c r="M184" s="131"/>
      <c r="N184" s="131"/>
      <c r="O184" s="131">
        <f aca="true" t="shared" si="42" ref="O184:O189">M184-R184</f>
        <v>0</v>
      </c>
      <c r="P184" s="131"/>
      <c r="Q184" s="131"/>
      <c r="R184" s="131"/>
      <c r="S184" s="129">
        <f t="shared" si="35"/>
        <v>0</v>
      </c>
    </row>
    <row r="185" spans="1:19" s="62" customFormat="1" ht="27" customHeight="1">
      <c r="A185" s="51"/>
      <c r="B185" s="46"/>
      <c r="C185" s="55" t="s">
        <v>14</v>
      </c>
      <c r="D185" s="55" t="s">
        <v>461</v>
      </c>
      <c r="E185" s="55" t="s">
        <v>304</v>
      </c>
      <c r="F185" s="55" t="s">
        <v>5</v>
      </c>
      <c r="G185" s="83" t="s">
        <v>475</v>
      </c>
      <c r="H185" s="131">
        <v>2508547</v>
      </c>
      <c r="I185" s="131">
        <f t="shared" si="41"/>
        <v>2508547</v>
      </c>
      <c r="J185" s="131"/>
      <c r="K185" s="131"/>
      <c r="L185" s="131"/>
      <c r="M185" s="131"/>
      <c r="N185" s="131"/>
      <c r="O185" s="131">
        <f t="shared" si="42"/>
        <v>0</v>
      </c>
      <c r="P185" s="131"/>
      <c r="Q185" s="131"/>
      <c r="R185" s="131"/>
      <c r="S185" s="129">
        <f t="shared" si="35"/>
        <v>2508547</v>
      </c>
    </row>
    <row r="186" spans="1:19" s="62" customFormat="1" ht="48.75" customHeight="1" hidden="1">
      <c r="A186" s="51"/>
      <c r="B186" s="46"/>
      <c r="C186" s="55" t="s">
        <v>15</v>
      </c>
      <c r="D186" s="55"/>
      <c r="E186" s="55"/>
      <c r="F186" s="55" t="s">
        <v>5</v>
      </c>
      <c r="G186" s="82" t="s">
        <v>16</v>
      </c>
      <c r="H186" s="131"/>
      <c r="I186" s="131">
        <f t="shared" si="41"/>
        <v>0</v>
      </c>
      <c r="J186" s="131"/>
      <c r="K186" s="131"/>
      <c r="L186" s="131"/>
      <c r="M186" s="131"/>
      <c r="N186" s="131"/>
      <c r="O186" s="131">
        <f t="shared" si="42"/>
        <v>0</v>
      </c>
      <c r="P186" s="131"/>
      <c r="Q186" s="131"/>
      <c r="R186" s="131"/>
      <c r="S186" s="128">
        <f t="shared" si="35"/>
        <v>0</v>
      </c>
    </row>
    <row r="187" spans="1:19" s="62" customFormat="1" ht="69.75" customHeight="1" hidden="1">
      <c r="A187" s="51"/>
      <c r="B187" s="46"/>
      <c r="C187" s="55" t="s">
        <v>17</v>
      </c>
      <c r="D187" s="55"/>
      <c r="E187" s="55"/>
      <c r="F187" s="55" t="s">
        <v>5</v>
      </c>
      <c r="G187" s="82" t="s">
        <v>18</v>
      </c>
      <c r="H187" s="131"/>
      <c r="I187" s="131">
        <f t="shared" si="41"/>
        <v>0</v>
      </c>
      <c r="J187" s="131"/>
      <c r="K187" s="131"/>
      <c r="L187" s="131"/>
      <c r="M187" s="131"/>
      <c r="N187" s="131"/>
      <c r="O187" s="131">
        <f t="shared" si="42"/>
        <v>0</v>
      </c>
      <c r="P187" s="131"/>
      <c r="Q187" s="131"/>
      <c r="R187" s="131"/>
      <c r="S187" s="128">
        <f t="shared" si="35"/>
        <v>0</v>
      </c>
    </row>
    <row r="188" spans="1:19" s="62" customFormat="1" ht="48" customHeight="1" hidden="1">
      <c r="A188" s="51"/>
      <c r="B188" s="46"/>
      <c r="C188" s="55" t="s">
        <v>19</v>
      </c>
      <c r="D188" s="55"/>
      <c r="E188" s="55"/>
      <c r="F188" s="55" t="s">
        <v>5</v>
      </c>
      <c r="G188" s="82" t="s">
        <v>20</v>
      </c>
      <c r="H188" s="131"/>
      <c r="I188" s="131">
        <f t="shared" si="41"/>
        <v>0</v>
      </c>
      <c r="J188" s="131"/>
      <c r="K188" s="131"/>
      <c r="L188" s="131"/>
      <c r="M188" s="131"/>
      <c r="N188" s="131"/>
      <c r="O188" s="131">
        <f t="shared" si="42"/>
        <v>0</v>
      </c>
      <c r="P188" s="131"/>
      <c r="Q188" s="131"/>
      <c r="R188" s="131"/>
      <c r="S188" s="128">
        <f t="shared" si="35"/>
        <v>0</v>
      </c>
    </row>
    <row r="189" spans="1:19" s="62" customFormat="1" ht="18.75" customHeight="1" hidden="1">
      <c r="A189" s="51"/>
      <c r="B189" s="46"/>
      <c r="C189" s="55" t="s">
        <v>21</v>
      </c>
      <c r="D189" s="55"/>
      <c r="E189" s="55"/>
      <c r="F189" s="55" t="s">
        <v>5</v>
      </c>
      <c r="G189" s="83" t="s">
        <v>22</v>
      </c>
      <c r="H189" s="131"/>
      <c r="I189" s="131">
        <f t="shared" si="41"/>
        <v>0</v>
      </c>
      <c r="J189" s="131"/>
      <c r="K189" s="131"/>
      <c r="L189" s="131"/>
      <c r="M189" s="131"/>
      <c r="N189" s="131"/>
      <c r="O189" s="131">
        <f t="shared" si="42"/>
        <v>0</v>
      </c>
      <c r="P189" s="131"/>
      <c r="Q189" s="131"/>
      <c r="R189" s="131"/>
      <c r="S189" s="128">
        <f t="shared" si="35"/>
        <v>0</v>
      </c>
    </row>
    <row r="190" spans="1:19" s="62" customFormat="1" ht="18.75" customHeight="1" hidden="1">
      <c r="A190" s="51"/>
      <c r="B190" s="46"/>
      <c r="C190" s="55" t="s">
        <v>21</v>
      </c>
      <c r="D190" s="55"/>
      <c r="E190" s="55"/>
      <c r="F190" s="55" t="s">
        <v>5</v>
      </c>
      <c r="G190" s="83" t="s">
        <v>22</v>
      </c>
      <c r="H190" s="131"/>
      <c r="I190" s="131"/>
      <c r="J190" s="131"/>
      <c r="K190" s="131"/>
      <c r="L190" s="131"/>
      <c r="M190" s="131"/>
      <c r="N190" s="131"/>
      <c r="O190" s="131"/>
      <c r="P190" s="131"/>
      <c r="Q190" s="131"/>
      <c r="R190" s="131"/>
      <c r="S190" s="129">
        <f t="shared" si="35"/>
        <v>0</v>
      </c>
    </row>
    <row r="191" spans="1:19" s="62" customFormat="1" ht="48" customHeight="1" hidden="1">
      <c r="A191" s="51"/>
      <c r="B191" s="46"/>
      <c r="C191" s="55" t="s">
        <v>125</v>
      </c>
      <c r="D191" s="55" t="s">
        <v>302</v>
      </c>
      <c r="E191" s="55" t="s">
        <v>303</v>
      </c>
      <c r="F191" s="55" t="s">
        <v>5</v>
      </c>
      <c r="G191" s="83" t="s">
        <v>476</v>
      </c>
      <c r="H191" s="131"/>
      <c r="I191" s="131">
        <f t="shared" si="41"/>
        <v>0</v>
      </c>
      <c r="J191" s="131"/>
      <c r="K191" s="131"/>
      <c r="L191" s="131"/>
      <c r="M191" s="131"/>
      <c r="N191" s="131"/>
      <c r="O191" s="131"/>
      <c r="P191" s="131"/>
      <c r="Q191" s="131"/>
      <c r="R191" s="131"/>
      <c r="S191" s="129">
        <f t="shared" si="35"/>
        <v>0</v>
      </c>
    </row>
    <row r="192" spans="1:19" s="62" customFormat="1" ht="48" customHeight="1" hidden="1">
      <c r="A192" s="51"/>
      <c r="B192" s="46"/>
      <c r="C192" s="55"/>
      <c r="D192" s="55"/>
      <c r="E192" s="55"/>
      <c r="F192" s="55"/>
      <c r="G192" s="83"/>
      <c r="H192" s="131"/>
      <c r="I192" s="131">
        <f t="shared" si="41"/>
        <v>0</v>
      </c>
      <c r="J192" s="131"/>
      <c r="K192" s="131"/>
      <c r="L192" s="131"/>
      <c r="M192" s="131"/>
      <c r="N192" s="131"/>
      <c r="O192" s="131"/>
      <c r="P192" s="131"/>
      <c r="Q192" s="131"/>
      <c r="R192" s="131"/>
      <c r="S192" s="129">
        <f t="shared" si="35"/>
        <v>0</v>
      </c>
    </row>
    <row r="193" spans="1:19" s="62" customFormat="1" ht="21.75" customHeight="1">
      <c r="A193" s="51"/>
      <c r="B193" s="46"/>
      <c r="C193" s="55"/>
      <c r="D193" s="55" t="s">
        <v>6</v>
      </c>
      <c r="E193" s="55" t="s">
        <v>7</v>
      </c>
      <c r="F193" s="55" t="s">
        <v>5</v>
      </c>
      <c r="G193" s="83" t="s">
        <v>9</v>
      </c>
      <c r="H193" s="131">
        <v>89860</v>
      </c>
      <c r="I193" s="131">
        <f t="shared" si="41"/>
        <v>89860</v>
      </c>
      <c r="J193" s="131"/>
      <c r="K193" s="131"/>
      <c r="L193" s="131"/>
      <c r="M193" s="131"/>
      <c r="N193" s="131"/>
      <c r="O193" s="131"/>
      <c r="P193" s="131"/>
      <c r="Q193" s="131"/>
      <c r="R193" s="131"/>
      <c r="S193" s="129">
        <f t="shared" si="35"/>
        <v>89860</v>
      </c>
    </row>
    <row r="194" spans="1:19" s="62" customFormat="1" ht="48" customHeight="1">
      <c r="A194" s="51"/>
      <c r="B194" s="46"/>
      <c r="C194" s="55"/>
      <c r="D194" s="55" t="s">
        <v>302</v>
      </c>
      <c r="E194" s="55" t="s">
        <v>303</v>
      </c>
      <c r="F194" s="55" t="s">
        <v>5</v>
      </c>
      <c r="G194" s="83" t="s">
        <v>476</v>
      </c>
      <c r="H194" s="131">
        <v>1650000</v>
      </c>
      <c r="I194" s="131">
        <f t="shared" si="41"/>
        <v>1650000</v>
      </c>
      <c r="J194" s="131"/>
      <c r="K194" s="131"/>
      <c r="L194" s="131"/>
      <c r="M194" s="131"/>
      <c r="N194" s="131"/>
      <c r="O194" s="131"/>
      <c r="P194" s="131"/>
      <c r="Q194" s="131"/>
      <c r="R194" s="131"/>
      <c r="S194" s="129">
        <f t="shared" si="35"/>
        <v>1650000</v>
      </c>
    </row>
    <row r="195" spans="1:19" s="94" customFormat="1" ht="33.75" customHeight="1">
      <c r="A195" s="93"/>
      <c r="B195" s="43"/>
      <c r="C195" s="43"/>
      <c r="D195" s="134"/>
      <c r="E195" s="134"/>
      <c r="F195" s="135"/>
      <c r="G195" s="136" t="s">
        <v>655</v>
      </c>
      <c r="H195" s="137">
        <f>H11+H24+H83+H109+H166+H172+H180</f>
        <v>118306474</v>
      </c>
      <c r="I195" s="137">
        <f>I11+I24+I83+I109+I166+I172+I180</f>
        <v>118166614</v>
      </c>
      <c r="J195" s="137">
        <f>J11+J24+J83+J109+J166+J172+J180</f>
        <v>40845155</v>
      </c>
      <c r="K195" s="137">
        <f>K11+K24+K83+K109+K166+K172+K180</f>
        <v>4796684</v>
      </c>
      <c r="L195" s="137">
        <f>L11+L24+L83+L109+L166+L172+L180</f>
        <v>0</v>
      </c>
      <c r="M195" s="137">
        <f>M11+M24+M83+M109+M166+M172+M180+M175</f>
        <v>3940376</v>
      </c>
      <c r="N195" s="137">
        <f>N11+N24+N83+N109+N166+N172+N180+N175</f>
        <v>1006926</v>
      </c>
      <c r="O195" s="137">
        <f>O11+O24+O83+O109+O166+O172+O180</f>
        <v>2131000</v>
      </c>
      <c r="P195" s="137">
        <f>P11+P24+P83+P109+P166+P172+P180+P175</f>
        <v>33500</v>
      </c>
      <c r="Q195" s="137">
        <f>Q11+Q24+Q83+Q109+Q166+Q172+Q180+Q175</f>
        <v>32000</v>
      </c>
      <c r="R195" s="137">
        <f>R11+R24+R83+R109+R166+R172+R180+R175</f>
        <v>1809376</v>
      </c>
      <c r="S195" s="138">
        <f t="shared" si="35"/>
        <v>122246850</v>
      </c>
    </row>
    <row r="197" spans="2:19" ht="23.25" customHeight="1">
      <c r="B197" s="535"/>
      <c r="C197" s="535"/>
      <c r="D197" s="535"/>
      <c r="E197" s="535"/>
      <c r="F197" s="535"/>
      <c r="G197" s="535"/>
      <c r="H197" s="535"/>
      <c r="I197" s="535"/>
      <c r="J197" s="535"/>
      <c r="K197" s="535"/>
      <c r="L197" s="535"/>
      <c r="M197" s="535"/>
      <c r="N197" s="535"/>
      <c r="O197" s="535"/>
      <c r="P197" s="535"/>
      <c r="Q197" s="535"/>
      <c r="R197" s="535"/>
      <c r="S197" s="535"/>
    </row>
    <row r="198" spans="2:19" ht="18.75" customHeight="1">
      <c r="B198" s="535"/>
      <c r="C198" s="535"/>
      <c r="D198" s="535"/>
      <c r="E198" s="535"/>
      <c r="F198" s="535"/>
      <c r="G198" s="535"/>
      <c r="H198" s="535"/>
      <c r="I198" s="535"/>
      <c r="J198" s="535"/>
      <c r="K198" s="535"/>
      <c r="L198" s="535"/>
      <c r="M198" s="535"/>
      <c r="N198" s="535"/>
      <c r="O198" s="535"/>
      <c r="P198" s="535"/>
      <c r="Q198" s="535"/>
      <c r="R198" s="535"/>
      <c r="S198" s="535"/>
    </row>
    <row r="200" spans="2:5" ht="12.75">
      <c r="B200" s="65" t="s">
        <v>670</v>
      </c>
      <c r="C200" s="65"/>
      <c r="D200" s="66"/>
      <c r="E200" s="66"/>
    </row>
  </sheetData>
  <sheetProtection/>
  <mergeCells count="27">
    <mergeCell ref="P7:Q7"/>
    <mergeCell ref="H6:L6"/>
    <mergeCell ref="L7:L9"/>
    <mergeCell ref="M6:R6"/>
    <mergeCell ref="O7:O9"/>
    <mergeCell ref="H7:H9"/>
    <mergeCell ref="N7:N9"/>
    <mergeCell ref="B197:S197"/>
    <mergeCell ref="B198:S198"/>
    <mergeCell ref="Q8:Q9"/>
    <mergeCell ref="R7:R9"/>
    <mergeCell ref="I7:I9"/>
    <mergeCell ref="J8:J9"/>
    <mergeCell ref="K8:K9"/>
    <mergeCell ref="D6:D9"/>
    <mergeCell ref="C6:C9"/>
    <mergeCell ref="E6:E9"/>
    <mergeCell ref="D3:S3"/>
    <mergeCell ref="P2:S2"/>
    <mergeCell ref="B6:B9"/>
    <mergeCell ref="B4:S4"/>
    <mergeCell ref="J7:K7"/>
    <mergeCell ref="S6:S9"/>
    <mergeCell ref="P8:P9"/>
    <mergeCell ref="F6:F9"/>
    <mergeCell ref="G6:G9"/>
    <mergeCell ref="M7:M9"/>
  </mergeCells>
  <printOptions horizontalCentered="1"/>
  <pageMargins left="0.3937007874015748" right="0.3937007874015748" top="0.7874015748031497" bottom="0.1968503937007874" header="0.5118110236220472" footer="0.31496062992125984"/>
  <pageSetup fitToHeight="0"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A2:V19"/>
  <sheetViews>
    <sheetView showGridLines="0" showZeros="0" zoomScale="75" zoomScaleNormal="75" zoomScalePageLayoutView="0" workbookViewId="0" topLeftCell="C1">
      <selection activeCell="H10" sqref="H10"/>
    </sheetView>
  </sheetViews>
  <sheetFormatPr defaultColWidth="9.16015625" defaultRowHeight="12.75"/>
  <cols>
    <col min="1" max="1" width="0" style="2" hidden="1" customWidth="1"/>
    <col min="2" max="2" width="12" style="20" hidden="1" customWidth="1"/>
    <col min="3" max="3" width="13.5" style="20" customWidth="1"/>
    <col min="4" max="4" width="12" style="20" customWidth="1"/>
    <col min="5" max="5" width="11.83203125" style="20" customWidth="1"/>
    <col min="6" max="6" width="44" style="20" customWidth="1"/>
    <col min="7" max="10" width="12.66015625" style="20" customWidth="1"/>
    <col min="11" max="11" width="14.16015625" style="20" customWidth="1"/>
    <col min="12" max="14" width="13" style="20" customWidth="1"/>
    <col min="15" max="15" width="13.33203125" style="20" customWidth="1"/>
    <col min="16" max="18" width="13.16015625" style="20" customWidth="1"/>
    <col min="19" max="16384" width="9.16015625" style="20" customWidth="1"/>
  </cols>
  <sheetData>
    <row r="2" spans="2:18" ht="64.5" customHeight="1">
      <c r="B2" s="2"/>
      <c r="C2" s="2"/>
      <c r="D2" s="2"/>
      <c r="E2" s="2"/>
      <c r="F2" s="19"/>
      <c r="G2" s="19"/>
      <c r="H2" s="19"/>
      <c r="I2" s="19"/>
      <c r="J2" s="19"/>
      <c r="K2" s="19"/>
      <c r="L2" s="19"/>
      <c r="M2" s="19"/>
      <c r="N2" s="557" t="s">
        <v>535</v>
      </c>
      <c r="O2" s="557"/>
      <c r="P2" s="557"/>
      <c r="Q2" s="557"/>
      <c r="R2" s="557"/>
    </row>
    <row r="3" spans="2:18" ht="25.5" customHeight="1">
      <c r="B3" s="2"/>
      <c r="C3" s="2"/>
      <c r="D3" s="567" t="s">
        <v>547</v>
      </c>
      <c r="E3" s="568"/>
      <c r="F3" s="568"/>
      <c r="G3" s="568"/>
      <c r="H3" s="568"/>
      <c r="I3" s="568"/>
      <c r="J3" s="568"/>
      <c r="K3" s="568"/>
      <c r="L3" s="568"/>
      <c r="M3" s="568"/>
      <c r="N3" s="568"/>
      <c r="O3" s="157"/>
      <c r="P3" s="157"/>
      <c r="Q3" s="157"/>
      <c r="R3" s="157"/>
    </row>
    <row r="4" spans="2:18" ht="16.5" customHeight="1">
      <c r="B4" s="2"/>
      <c r="C4" s="2"/>
      <c r="D4" s="2"/>
      <c r="E4" s="2"/>
      <c r="F4" s="569" t="s">
        <v>494</v>
      </c>
      <c r="G4" s="569"/>
      <c r="H4" s="569"/>
      <c r="I4" s="569"/>
      <c r="J4" s="569"/>
      <c r="K4" s="569"/>
      <c r="L4" s="569"/>
      <c r="M4" s="569"/>
      <c r="N4" s="569"/>
      <c r="O4" s="1"/>
      <c r="P4" s="1"/>
      <c r="Q4" s="1"/>
      <c r="R4" s="1"/>
    </row>
    <row r="5" spans="2:22" ht="27" customHeight="1">
      <c r="B5" s="4"/>
      <c r="C5" s="4"/>
      <c r="D5" s="4"/>
      <c r="E5" s="21"/>
      <c r="F5" s="569"/>
      <c r="G5" s="569"/>
      <c r="H5" s="569"/>
      <c r="I5" s="569"/>
      <c r="J5" s="569"/>
      <c r="K5" s="569"/>
      <c r="L5" s="569"/>
      <c r="M5" s="569"/>
      <c r="N5" s="569"/>
      <c r="O5" s="2"/>
      <c r="P5" s="2"/>
      <c r="Q5" s="2"/>
      <c r="R5" s="22"/>
      <c r="S5" s="19"/>
      <c r="T5" s="19"/>
      <c r="U5" s="19"/>
      <c r="V5" s="19"/>
    </row>
    <row r="6" spans="2:22" ht="7.5" customHeight="1">
      <c r="B6" s="4"/>
      <c r="C6" s="4"/>
      <c r="D6" s="4"/>
      <c r="E6" s="21"/>
      <c r="F6" s="58"/>
      <c r="G6" s="58"/>
      <c r="H6" s="58"/>
      <c r="I6" s="58"/>
      <c r="J6" s="58"/>
      <c r="K6" s="58"/>
      <c r="L6" s="58"/>
      <c r="M6" s="58"/>
      <c r="N6" s="58"/>
      <c r="O6" s="2"/>
      <c r="P6" s="2"/>
      <c r="Q6" s="2"/>
      <c r="R6" s="42" t="s">
        <v>671</v>
      </c>
      <c r="S6" s="19"/>
      <c r="T6" s="19"/>
      <c r="U6" s="19"/>
      <c r="V6" s="19"/>
    </row>
    <row r="7" spans="1:22" ht="30.75" customHeight="1">
      <c r="A7" s="23"/>
      <c r="B7" s="539" t="s">
        <v>58</v>
      </c>
      <c r="C7" s="539" t="s">
        <v>214</v>
      </c>
      <c r="D7" s="539" t="s">
        <v>221</v>
      </c>
      <c r="E7" s="539" t="s">
        <v>222</v>
      </c>
      <c r="F7" s="570" t="s">
        <v>218</v>
      </c>
      <c r="G7" s="538" t="s">
        <v>620</v>
      </c>
      <c r="H7" s="538"/>
      <c r="I7" s="538"/>
      <c r="J7" s="573"/>
      <c r="K7" s="537" t="s">
        <v>621</v>
      </c>
      <c r="L7" s="538"/>
      <c r="M7" s="538"/>
      <c r="N7" s="538"/>
      <c r="O7" s="564" t="s">
        <v>622</v>
      </c>
      <c r="P7" s="564"/>
      <c r="Q7" s="564"/>
      <c r="R7" s="564"/>
      <c r="S7" s="19"/>
      <c r="T7" s="19"/>
      <c r="U7" s="19"/>
      <c r="V7" s="19"/>
    </row>
    <row r="8" spans="1:22" ht="28.5" customHeight="1">
      <c r="A8" s="24"/>
      <c r="B8" s="540"/>
      <c r="C8" s="540"/>
      <c r="D8" s="540"/>
      <c r="E8" s="540"/>
      <c r="F8" s="571"/>
      <c r="G8" s="570" t="s">
        <v>629</v>
      </c>
      <c r="H8" s="570" t="s">
        <v>630</v>
      </c>
      <c r="I8" s="104" t="s">
        <v>656</v>
      </c>
      <c r="J8" s="570" t="s">
        <v>631</v>
      </c>
      <c r="K8" s="570" t="s">
        <v>629</v>
      </c>
      <c r="L8" s="570" t="s">
        <v>630</v>
      </c>
      <c r="M8" s="104" t="s">
        <v>656</v>
      </c>
      <c r="N8" s="570" t="s">
        <v>631</v>
      </c>
      <c r="O8" s="570" t="s">
        <v>629</v>
      </c>
      <c r="P8" s="570" t="s">
        <v>630</v>
      </c>
      <c r="Q8" s="104" t="s">
        <v>656</v>
      </c>
      <c r="R8" s="570" t="s">
        <v>631</v>
      </c>
      <c r="S8" s="19"/>
      <c r="T8" s="19"/>
      <c r="U8" s="19"/>
      <c r="V8" s="19"/>
    </row>
    <row r="9" spans="1:22" ht="92.25" customHeight="1">
      <c r="A9" s="59"/>
      <c r="B9" s="541"/>
      <c r="C9" s="541"/>
      <c r="D9" s="541"/>
      <c r="E9" s="541"/>
      <c r="F9" s="572"/>
      <c r="G9" s="572"/>
      <c r="H9" s="572"/>
      <c r="I9" s="104" t="s">
        <v>654</v>
      </c>
      <c r="J9" s="572"/>
      <c r="K9" s="572"/>
      <c r="L9" s="572"/>
      <c r="M9" s="104" t="s">
        <v>654</v>
      </c>
      <c r="N9" s="572"/>
      <c r="O9" s="572"/>
      <c r="P9" s="572"/>
      <c r="Q9" s="104" t="s">
        <v>654</v>
      </c>
      <c r="R9" s="572"/>
      <c r="S9" s="19"/>
      <c r="T9" s="19"/>
      <c r="U9" s="19"/>
      <c r="V9" s="19"/>
    </row>
    <row r="10" spans="1:18" s="503" customFormat="1" ht="55.5" customHeight="1">
      <c r="A10" s="498"/>
      <c r="B10" s="513"/>
      <c r="C10" s="513" t="s">
        <v>233</v>
      </c>
      <c r="D10" s="513"/>
      <c r="E10" s="513"/>
      <c r="F10" s="514" t="s">
        <v>369</v>
      </c>
      <c r="G10" s="515"/>
      <c r="H10" s="515"/>
      <c r="I10" s="515"/>
      <c r="J10" s="515">
        <f>G10+H10</f>
        <v>0</v>
      </c>
      <c r="K10" s="515"/>
      <c r="L10" s="515"/>
      <c r="M10" s="515"/>
      <c r="N10" s="516">
        <f>K10+L10</f>
        <v>0</v>
      </c>
      <c r="O10" s="516">
        <f>G10+K10</f>
        <v>0</v>
      </c>
      <c r="P10" s="516">
        <f>H10+L10</f>
        <v>0</v>
      </c>
      <c r="Q10" s="516">
        <f>I10+M10</f>
        <v>0</v>
      </c>
      <c r="R10" s="516">
        <f>O10+P10</f>
        <v>0</v>
      </c>
    </row>
    <row r="11" spans="1:18" s="503" customFormat="1" ht="63" customHeight="1">
      <c r="A11" s="498"/>
      <c r="B11" s="513"/>
      <c r="C11" s="513" t="s">
        <v>234</v>
      </c>
      <c r="D11" s="513"/>
      <c r="E11" s="513"/>
      <c r="F11" s="514" t="s">
        <v>369</v>
      </c>
      <c r="G11" s="515"/>
      <c r="H11" s="515"/>
      <c r="I11" s="515"/>
      <c r="J11" s="515"/>
      <c r="K11" s="515"/>
      <c r="L11" s="515"/>
      <c r="M11" s="515"/>
      <c r="N11" s="516"/>
      <c r="O11" s="516"/>
      <c r="P11" s="516"/>
      <c r="Q11" s="516"/>
      <c r="R11" s="516"/>
    </row>
    <row r="12" spans="1:18" s="105" customFormat="1" ht="60" customHeight="1">
      <c r="A12" s="517"/>
      <c r="B12" s="518">
        <v>250911</v>
      </c>
      <c r="C12" s="519" t="s">
        <v>359</v>
      </c>
      <c r="D12" s="518">
        <v>8831</v>
      </c>
      <c r="E12" s="519" t="s">
        <v>658</v>
      </c>
      <c r="F12" s="520" t="s">
        <v>761</v>
      </c>
      <c r="G12" s="521">
        <v>25000</v>
      </c>
      <c r="H12" s="521">
        <v>14900</v>
      </c>
      <c r="I12" s="521"/>
      <c r="J12" s="521">
        <f>G12+H12</f>
        <v>39900</v>
      </c>
      <c r="K12" s="521"/>
      <c r="L12" s="521"/>
      <c r="M12" s="521"/>
      <c r="N12" s="521"/>
      <c r="O12" s="521">
        <f>G12+K12</f>
        <v>25000</v>
      </c>
      <c r="P12" s="521">
        <f>H12+L12</f>
        <v>14900</v>
      </c>
      <c r="Q12" s="521"/>
      <c r="R12" s="521">
        <f>O12+P12</f>
        <v>39900</v>
      </c>
    </row>
    <row r="13" spans="1:18" s="105" customFormat="1" ht="79.5" customHeight="1">
      <c r="A13" s="517"/>
      <c r="B13" s="518">
        <v>250912</v>
      </c>
      <c r="C13" s="519" t="s">
        <v>360</v>
      </c>
      <c r="D13" s="518">
        <v>8832</v>
      </c>
      <c r="E13" s="519" t="s">
        <v>658</v>
      </c>
      <c r="F13" s="520" t="s">
        <v>762</v>
      </c>
      <c r="G13" s="522"/>
      <c r="H13" s="522"/>
      <c r="I13" s="522"/>
      <c r="J13" s="522"/>
      <c r="K13" s="522"/>
      <c r="L13" s="522">
        <v>-14900</v>
      </c>
      <c r="M13" s="522"/>
      <c r="N13" s="521">
        <f>K13+L13</f>
        <v>-14900</v>
      </c>
      <c r="O13" s="521">
        <f>G13+K13</f>
        <v>0</v>
      </c>
      <c r="P13" s="521">
        <f>H13+L13</f>
        <v>-14900</v>
      </c>
      <c r="Q13" s="521"/>
      <c r="R13" s="521">
        <f>O13+P13</f>
        <v>-14900</v>
      </c>
    </row>
    <row r="14" spans="1:18" s="503" customFormat="1" ht="31.5" customHeight="1">
      <c r="A14" s="498"/>
      <c r="B14" s="499"/>
      <c r="C14" s="499"/>
      <c r="D14" s="499"/>
      <c r="E14" s="500"/>
      <c r="F14" s="501" t="s">
        <v>655</v>
      </c>
      <c r="G14" s="502">
        <v>25000</v>
      </c>
      <c r="H14" s="502">
        <v>14900</v>
      </c>
      <c r="I14" s="502">
        <f aca="true" t="shared" si="0" ref="I14:Q14">SUM(I10)</f>
        <v>0</v>
      </c>
      <c r="J14" s="502">
        <v>39900</v>
      </c>
      <c r="K14" s="502">
        <f t="shared" si="0"/>
        <v>0</v>
      </c>
      <c r="L14" s="502">
        <v>-14900</v>
      </c>
      <c r="M14" s="502">
        <f t="shared" si="0"/>
        <v>0</v>
      </c>
      <c r="N14" s="502">
        <v>-14900</v>
      </c>
      <c r="O14" s="502">
        <v>25000</v>
      </c>
      <c r="P14" s="502">
        <f t="shared" si="0"/>
        <v>0</v>
      </c>
      <c r="Q14" s="502">
        <f t="shared" si="0"/>
        <v>0</v>
      </c>
      <c r="R14" s="502">
        <v>25000</v>
      </c>
    </row>
    <row r="16" spans="1:18" s="6" customFormat="1" ht="9" customHeight="1">
      <c r="A16" s="7"/>
      <c r="B16" s="535"/>
      <c r="C16" s="535"/>
      <c r="D16" s="535"/>
      <c r="E16" s="535"/>
      <c r="F16" s="535"/>
      <c r="G16" s="535"/>
      <c r="H16" s="535"/>
      <c r="I16" s="535"/>
      <c r="J16" s="535"/>
      <c r="K16" s="535"/>
      <c r="L16" s="535"/>
      <c r="M16" s="535"/>
      <c r="N16" s="535"/>
      <c r="O16" s="535"/>
      <c r="P16" s="535"/>
      <c r="Q16" s="535"/>
      <c r="R16" s="535"/>
    </row>
    <row r="17" spans="1:18" s="6" customFormat="1" ht="26.25" customHeight="1">
      <c r="A17" s="7"/>
      <c r="B17" s="535"/>
      <c r="C17" s="535"/>
      <c r="D17" s="535"/>
      <c r="E17" s="535"/>
      <c r="F17" s="535"/>
      <c r="G17" s="535"/>
      <c r="H17" s="535"/>
      <c r="I17" s="535"/>
      <c r="J17" s="535"/>
      <c r="K17" s="535"/>
      <c r="L17" s="535"/>
      <c r="M17" s="535"/>
      <c r="N17" s="535"/>
      <c r="O17" s="535"/>
      <c r="P17" s="535"/>
      <c r="Q17" s="535"/>
      <c r="R17" s="535"/>
    </row>
    <row r="19" spans="2:4" ht="12.75">
      <c r="B19" s="66"/>
      <c r="C19" s="66"/>
      <c r="D19" s="66"/>
    </row>
  </sheetData>
  <sheetProtection/>
  <mergeCells count="22">
    <mergeCell ref="D7:D9"/>
    <mergeCell ref="C7:C9"/>
    <mergeCell ref="G7:J7"/>
    <mergeCell ref="K7:N7"/>
    <mergeCell ref="J8:J9"/>
    <mergeCell ref="K8:K9"/>
    <mergeCell ref="O7:R7"/>
    <mergeCell ref="G8:G9"/>
    <mergeCell ref="L8:L9"/>
    <mergeCell ref="N8:N9"/>
    <mergeCell ref="O8:O9"/>
    <mergeCell ref="P8:P9"/>
    <mergeCell ref="D3:N3"/>
    <mergeCell ref="B17:R17"/>
    <mergeCell ref="N2:R2"/>
    <mergeCell ref="F4:N5"/>
    <mergeCell ref="B7:B9"/>
    <mergeCell ref="E7:E9"/>
    <mergeCell ref="F7:F9"/>
    <mergeCell ref="B16:R16"/>
    <mergeCell ref="R8:R9"/>
    <mergeCell ref="H8:H9"/>
  </mergeCells>
  <printOptions horizontalCentered="1"/>
  <pageMargins left="0.3937007874015748" right="0.3937007874015748" top="0.5905511811023623" bottom="0.3937007874015748"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AR45"/>
  <sheetViews>
    <sheetView showGridLines="0" showZeros="0" zoomScale="75" zoomScaleNormal="75" zoomScalePageLayoutView="0" workbookViewId="0" topLeftCell="A13">
      <selection activeCell="D4" sqref="D4:W4"/>
    </sheetView>
  </sheetViews>
  <sheetFormatPr defaultColWidth="9.16015625" defaultRowHeight="12.75"/>
  <cols>
    <col min="1" max="1" width="28.5" style="15" customWidth="1"/>
    <col min="2" max="2" width="16.83203125" style="15" hidden="1" customWidth="1"/>
    <col min="3" max="3" width="17.16015625" style="15" hidden="1" customWidth="1"/>
    <col min="4" max="4" width="16.66015625" style="16" customWidth="1"/>
    <col min="5" max="5" width="22.83203125" style="16" hidden="1" customWidth="1"/>
    <col min="6" max="6" width="17.66015625" style="16" customWidth="1"/>
    <col min="7" max="7" width="16.16015625" style="16" customWidth="1"/>
    <col min="8" max="8" width="18.5" style="16" customWidth="1"/>
    <col min="9" max="9" width="19.16015625" style="16" customWidth="1"/>
    <col min="10" max="10" width="21.16015625" style="16" customWidth="1"/>
    <col min="11" max="11" width="17.83203125" style="16" customWidth="1"/>
    <col min="12" max="12" width="20.66015625" style="16" customWidth="1"/>
    <col min="13" max="13" width="19.5" style="16" customWidth="1"/>
    <col min="14" max="14" width="22.83203125" style="15" hidden="1" customWidth="1"/>
    <col min="15" max="15" width="15" style="15" customWidth="1"/>
    <col min="16" max="16" width="19" style="15" customWidth="1"/>
    <col min="17" max="17" width="15" style="15" customWidth="1"/>
    <col min="18" max="18" width="11.66015625" style="15" customWidth="1"/>
    <col min="19" max="19" width="13.5" style="15" customWidth="1"/>
    <col min="20" max="20" width="17" style="15" customWidth="1"/>
    <col min="21" max="21" width="18.16015625" style="15" hidden="1" customWidth="1"/>
    <col min="22" max="22" width="22.83203125" style="15" hidden="1" customWidth="1"/>
    <col min="23" max="23" width="16.33203125" style="15" customWidth="1"/>
    <col min="24" max="24" width="16.66015625" style="15" customWidth="1"/>
    <col min="25" max="25" width="18.66015625" style="15" hidden="1" customWidth="1"/>
    <col min="26" max="28" width="18.66015625" style="15" customWidth="1"/>
    <col min="29" max="29" width="16.5" style="15" customWidth="1"/>
    <col min="30" max="30" width="27.16015625" style="15" customWidth="1"/>
    <col min="31" max="31" width="23.33203125" style="15" customWidth="1"/>
    <col min="32" max="32" width="18.66015625" style="15" customWidth="1"/>
    <col min="33" max="33" width="18.33203125" style="15" customWidth="1"/>
    <col min="34" max="34" width="21.33203125" style="15" customWidth="1"/>
    <col min="35" max="35" width="24.5" style="15" customWidth="1"/>
    <col min="36" max="36" width="21.33203125" style="15" customWidth="1"/>
    <col min="37" max="37" width="19.16015625" style="15" customWidth="1"/>
    <col min="38" max="38" width="19.33203125" style="15" customWidth="1"/>
    <col min="39" max="39" width="21.66015625" style="15" customWidth="1"/>
    <col min="40" max="40" width="19.33203125" style="15" customWidth="1"/>
    <col min="41" max="41" width="26.16015625" style="15" customWidth="1"/>
    <col min="42" max="42" width="37.33203125" style="15" customWidth="1"/>
    <col min="43" max="43" width="17.16015625" style="15" customWidth="1"/>
    <col min="44" max="44" width="20.16015625" style="15" customWidth="1"/>
    <col min="45" max="16384" width="9.16015625" style="15" customWidth="1"/>
  </cols>
  <sheetData>
    <row r="1" spans="1:32" ht="102" customHeight="1">
      <c r="A1" s="293"/>
      <c r="B1" s="293"/>
      <c r="C1" s="293"/>
      <c r="D1" s="294"/>
      <c r="E1" s="294"/>
      <c r="F1" s="294"/>
      <c r="G1" s="294"/>
      <c r="H1" s="294"/>
      <c r="I1" s="294"/>
      <c r="J1" s="294"/>
      <c r="K1" s="575" t="s">
        <v>536</v>
      </c>
      <c r="L1" s="575"/>
      <c r="M1" s="575"/>
      <c r="N1" s="575"/>
      <c r="O1" s="575"/>
      <c r="P1" s="575"/>
      <c r="Q1" s="575"/>
      <c r="R1" s="575"/>
      <c r="S1" s="575"/>
      <c r="T1" s="575"/>
      <c r="U1" s="575"/>
      <c r="V1" s="575"/>
      <c r="W1" s="575"/>
      <c r="X1" s="575"/>
      <c r="Y1" s="575"/>
      <c r="Z1" s="575"/>
      <c r="AA1" s="575"/>
      <c r="AB1" s="575"/>
      <c r="AC1" s="575"/>
      <c r="AD1" s="575"/>
      <c r="AE1" s="575"/>
      <c r="AF1" s="575"/>
    </row>
    <row r="2" spans="1:32" ht="72" customHeight="1">
      <c r="A2" s="574" t="s">
        <v>548</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4"/>
      <c r="AF2" s="574"/>
    </row>
    <row r="3" spans="1:32" ht="18" customHeight="1" hidden="1">
      <c r="A3" s="295"/>
      <c r="B3" s="295"/>
      <c r="C3" s="295"/>
      <c r="D3" s="296"/>
      <c r="E3" s="296"/>
      <c r="F3" s="296"/>
      <c r="G3" s="296"/>
      <c r="H3" s="296"/>
      <c r="I3" s="296"/>
      <c r="J3" s="296"/>
      <c r="K3" s="296"/>
      <c r="L3" s="296"/>
      <c r="M3" s="297"/>
      <c r="N3" s="298"/>
      <c r="O3" s="298"/>
      <c r="P3" s="298"/>
      <c r="Q3" s="298"/>
      <c r="R3" s="298"/>
      <c r="S3" s="298"/>
      <c r="T3" s="298"/>
      <c r="U3" s="298"/>
      <c r="V3" s="298"/>
      <c r="W3" s="298"/>
      <c r="X3" s="299" t="s">
        <v>651</v>
      </c>
      <c r="Y3" s="394"/>
      <c r="Z3" s="394"/>
      <c r="AA3" s="394"/>
      <c r="AB3" s="394"/>
      <c r="AC3" s="295"/>
      <c r="AD3" s="295"/>
      <c r="AE3" s="295"/>
      <c r="AF3" s="295"/>
    </row>
    <row r="4" spans="1:32" s="57" customFormat="1" ht="36.75" customHeight="1">
      <c r="A4" s="576" t="s">
        <v>433</v>
      </c>
      <c r="B4" s="579"/>
      <c r="C4" s="580"/>
      <c r="D4" s="583" t="s">
        <v>425</v>
      </c>
      <c r="E4" s="584"/>
      <c r="F4" s="584"/>
      <c r="G4" s="584"/>
      <c r="H4" s="584"/>
      <c r="I4" s="584"/>
      <c r="J4" s="584"/>
      <c r="K4" s="584"/>
      <c r="L4" s="584"/>
      <c r="M4" s="584"/>
      <c r="N4" s="584"/>
      <c r="O4" s="584"/>
      <c r="P4" s="584"/>
      <c r="Q4" s="584"/>
      <c r="R4" s="584"/>
      <c r="S4" s="584"/>
      <c r="T4" s="584"/>
      <c r="U4" s="584"/>
      <c r="V4" s="584"/>
      <c r="W4" s="585"/>
      <c r="X4" s="583" t="s">
        <v>431</v>
      </c>
      <c r="Y4" s="584"/>
      <c r="Z4" s="584"/>
      <c r="AA4" s="584"/>
      <c r="AB4" s="584"/>
      <c r="AC4" s="585"/>
      <c r="AD4" s="387"/>
      <c r="AE4" s="300"/>
      <c r="AF4" s="300"/>
    </row>
    <row r="5" spans="1:32" s="57" customFormat="1" ht="33.75" customHeight="1">
      <c r="A5" s="577"/>
      <c r="B5" s="581"/>
      <c r="C5" s="582"/>
      <c r="D5" s="583" t="s">
        <v>426</v>
      </c>
      <c r="E5" s="584"/>
      <c r="F5" s="584"/>
      <c r="G5" s="585"/>
      <c r="H5" s="583" t="s">
        <v>428</v>
      </c>
      <c r="I5" s="584"/>
      <c r="J5" s="584"/>
      <c r="K5" s="584"/>
      <c r="L5" s="584"/>
      <c r="M5" s="584"/>
      <c r="N5" s="584"/>
      <c r="O5" s="584"/>
      <c r="P5" s="584"/>
      <c r="Q5" s="584"/>
      <c r="R5" s="584"/>
      <c r="S5" s="584"/>
      <c r="T5" s="584"/>
      <c r="U5" s="584"/>
      <c r="V5" s="585"/>
      <c r="W5" s="589" t="s">
        <v>502</v>
      </c>
      <c r="X5" s="592" t="s">
        <v>457</v>
      </c>
      <c r="Y5" s="100"/>
      <c r="Z5" s="586" t="s">
        <v>428</v>
      </c>
      <c r="AA5" s="587"/>
      <c r="AB5" s="587"/>
      <c r="AC5" s="588"/>
      <c r="AD5" s="388"/>
      <c r="AE5" s="300"/>
      <c r="AF5" s="300"/>
    </row>
    <row r="6" spans="1:32" s="57" customFormat="1" ht="33.75" customHeight="1">
      <c r="A6" s="577"/>
      <c r="B6" s="370"/>
      <c r="C6" s="381"/>
      <c r="D6" s="597" t="s">
        <v>30</v>
      </c>
      <c r="E6" s="382"/>
      <c r="F6" s="597" t="s">
        <v>427</v>
      </c>
      <c r="G6" s="595" t="s">
        <v>434</v>
      </c>
      <c r="H6" s="583" t="s">
        <v>429</v>
      </c>
      <c r="I6" s="584"/>
      <c r="J6" s="584"/>
      <c r="K6" s="584"/>
      <c r="L6" s="584"/>
      <c r="M6" s="584"/>
      <c r="N6" s="584"/>
      <c r="O6" s="584"/>
      <c r="P6" s="584"/>
      <c r="Q6" s="584"/>
      <c r="R6" s="584"/>
      <c r="S6" s="584"/>
      <c r="T6" s="584"/>
      <c r="U6" s="371"/>
      <c r="V6" s="372"/>
      <c r="W6" s="590"/>
      <c r="X6" s="593"/>
      <c r="Y6" s="386"/>
      <c r="Z6" s="586" t="s">
        <v>432</v>
      </c>
      <c r="AA6" s="587"/>
      <c r="AB6" s="587"/>
      <c r="AC6" s="588"/>
      <c r="AD6" s="389"/>
      <c r="AE6" s="300"/>
      <c r="AF6" s="300"/>
    </row>
    <row r="7" spans="1:32" s="57" customFormat="1" ht="371.25" customHeight="1">
      <c r="A7" s="578"/>
      <c r="B7" s="301"/>
      <c r="C7" s="376"/>
      <c r="D7" s="598"/>
      <c r="E7" s="303"/>
      <c r="F7" s="599"/>
      <c r="G7" s="596"/>
      <c r="H7" s="384" t="s">
        <v>419</v>
      </c>
      <c r="I7" s="385" t="s">
        <v>430</v>
      </c>
      <c r="J7" s="384" t="s">
        <v>423</v>
      </c>
      <c r="K7" s="384" t="s">
        <v>487</v>
      </c>
      <c r="L7" s="384" t="s">
        <v>488</v>
      </c>
      <c r="M7" s="384" t="s">
        <v>489</v>
      </c>
      <c r="N7" s="305"/>
      <c r="O7" s="384" t="s">
        <v>438</v>
      </c>
      <c r="P7" s="384" t="s">
        <v>769</v>
      </c>
      <c r="Q7" s="384" t="s">
        <v>48</v>
      </c>
      <c r="R7" s="384" t="s">
        <v>49</v>
      </c>
      <c r="S7" s="384" t="s">
        <v>424</v>
      </c>
      <c r="T7" s="384" t="s">
        <v>767</v>
      </c>
      <c r="U7" s="301"/>
      <c r="V7" s="301" t="s">
        <v>104</v>
      </c>
      <c r="W7" s="591"/>
      <c r="X7" s="594"/>
      <c r="Y7" s="383"/>
      <c r="Z7" s="303" t="s">
        <v>770</v>
      </c>
      <c r="AA7" s="383" t="s">
        <v>458</v>
      </c>
      <c r="AB7" s="532" t="s">
        <v>476</v>
      </c>
      <c r="AC7" s="383" t="s">
        <v>10</v>
      </c>
      <c r="AD7" s="390"/>
      <c r="AE7" s="300"/>
      <c r="AF7" s="300"/>
    </row>
    <row r="8" spans="1:32" ht="17.25" customHeight="1" hidden="1">
      <c r="A8" s="306"/>
      <c r="B8" s="307"/>
      <c r="C8" s="307"/>
      <c r="D8" s="377"/>
      <c r="E8" s="378"/>
      <c r="F8" s="600"/>
      <c r="G8" s="378"/>
      <c r="H8" s="379"/>
      <c r="I8" s="379"/>
      <c r="J8" s="379"/>
      <c r="K8" s="379"/>
      <c r="L8" s="379"/>
      <c r="M8" s="380"/>
      <c r="N8" s="312"/>
      <c r="O8" s="312"/>
      <c r="P8" s="312"/>
      <c r="Q8" s="312"/>
      <c r="R8" s="312"/>
      <c r="S8" s="312"/>
      <c r="T8" s="312"/>
      <c r="U8" s="312"/>
      <c r="V8" s="312"/>
      <c r="W8" s="313"/>
      <c r="X8" s="307"/>
      <c r="Y8" s="307"/>
      <c r="Z8" s="307"/>
      <c r="AA8" s="314"/>
      <c r="AB8" s="307"/>
      <c r="AC8" s="314"/>
      <c r="AD8" s="391"/>
      <c r="AE8" s="231"/>
      <c r="AF8" s="231"/>
    </row>
    <row r="9" spans="1:32" ht="15.75" customHeight="1">
      <c r="A9" s="306" t="s">
        <v>79</v>
      </c>
      <c r="B9" s="307"/>
      <c r="C9" s="307"/>
      <c r="D9" s="309"/>
      <c r="E9" s="310"/>
      <c r="F9" s="310"/>
      <c r="G9" s="403">
        <v>94716</v>
      </c>
      <c r="H9" s="311"/>
      <c r="I9" s="311"/>
      <c r="J9" s="311"/>
      <c r="K9" s="311"/>
      <c r="L9" s="311"/>
      <c r="M9" s="312"/>
      <c r="N9" s="312"/>
      <c r="O9" s="312"/>
      <c r="P9" s="312"/>
      <c r="Q9" s="312"/>
      <c r="R9" s="312"/>
      <c r="S9" s="312"/>
      <c r="T9" s="312"/>
      <c r="U9" s="312"/>
      <c r="V9" s="312"/>
      <c r="W9" s="313"/>
      <c r="X9" s="403"/>
      <c r="Y9" s="328"/>
      <c r="Z9" s="328"/>
      <c r="AA9" s="328">
        <v>124900</v>
      </c>
      <c r="AB9" s="328"/>
      <c r="AC9" s="328"/>
      <c r="AD9" s="391"/>
      <c r="AE9" s="231"/>
      <c r="AF9" s="231"/>
    </row>
    <row r="10" spans="1:32" ht="15.75" customHeight="1">
      <c r="A10" s="306" t="s">
        <v>80</v>
      </c>
      <c r="B10" s="307"/>
      <c r="C10" s="307"/>
      <c r="D10" s="309"/>
      <c r="E10" s="310"/>
      <c r="F10" s="310"/>
      <c r="G10" s="403">
        <v>64328</v>
      </c>
      <c r="H10" s="311"/>
      <c r="I10" s="311"/>
      <c r="J10" s="311"/>
      <c r="K10" s="311"/>
      <c r="L10" s="311"/>
      <c r="M10" s="312"/>
      <c r="N10" s="312"/>
      <c r="O10" s="312"/>
      <c r="P10" s="312"/>
      <c r="Q10" s="312"/>
      <c r="R10" s="312"/>
      <c r="S10" s="312"/>
      <c r="T10" s="312"/>
      <c r="U10" s="312"/>
      <c r="V10" s="312"/>
      <c r="W10" s="312"/>
      <c r="X10" s="403"/>
      <c r="Y10" s="328"/>
      <c r="Z10" s="328"/>
      <c r="AA10" s="328">
        <v>100600</v>
      </c>
      <c r="AB10" s="328"/>
      <c r="AC10" s="328"/>
      <c r="AD10" s="391"/>
      <c r="AE10" s="231"/>
      <c r="AF10" s="231"/>
    </row>
    <row r="11" spans="1:32" ht="15.75" customHeight="1">
      <c r="A11" s="306" t="s">
        <v>81</v>
      </c>
      <c r="B11" s="307"/>
      <c r="C11" s="307"/>
      <c r="D11" s="312"/>
      <c r="E11" s="312"/>
      <c r="F11" s="312"/>
      <c r="G11" s="403">
        <v>602400</v>
      </c>
      <c r="H11" s="312"/>
      <c r="I11" s="312"/>
      <c r="J11" s="312"/>
      <c r="K11" s="312"/>
      <c r="L11" s="312"/>
      <c r="M11" s="312"/>
      <c r="N11" s="312"/>
      <c r="O11" s="312"/>
      <c r="P11" s="312"/>
      <c r="Q11" s="312"/>
      <c r="R11" s="312"/>
      <c r="S11" s="312"/>
      <c r="T11" s="312"/>
      <c r="U11" s="312"/>
      <c r="V11" s="312"/>
      <c r="W11" s="312"/>
      <c r="X11" s="403"/>
      <c r="Y11" s="328"/>
      <c r="Z11" s="328"/>
      <c r="AA11" s="328"/>
      <c r="AB11" s="328"/>
      <c r="AC11" s="328"/>
      <c r="AD11" s="391"/>
      <c r="AE11" s="231"/>
      <c r="AF11" s="231"/>
    </row>
    <row r="12" spans="1:32" ht="15" customHeight="1">
      <c r="A12" s="306" t="s">
        <v>82</v>
      </c>
      <c r="B12" s="307"/>
      <c r="C12" s="307"/>
      <c r="D12" s="312"/>
      <c r="E12" s="312"/>
      <c r="F12" s="312"/>
      <c r="G12" s="403">
        <v>12629</v>
      </c>
      <c r="H12" s="312"/>
      <c r="I12" s="312"/>
      <c r="J12" s="312"/>
      <c r="K12" s="312"/>
      <c r="L12" s="312"/>
      <c r="M12" s="312"/>
      <c r="N12" s="312"/>
      <c r="O12" s="312"/>
      <c r="P12" s="312"/>
      <c r="Q12" s="312"/>
      <c r="R12" s="312"/>
      <c r="S12" s="312"/>
      <c r="T12" s="312"/>
      <c r="U12" s="312"/>
      <c r="V12" s="312"/>
      <c r="W12" s="312"/>
      <c r="X12" s="403"/>
      <c r="Y12" s="328"/>
      <c r="Z12" s="328"/>
      <c r="AA12" s="328"/>
      <c r="AB12" s="328"/>
      <c r="AC12" s="328"/>
      <c r="AD12" s="391"/>
      <c r="AE12" s="231"/>
      <c r="AF12" s="231"/>
    </row>
    <row r="13" spans="1:32" ht="16.5" customHeight="1">
      <c r="A13" s="306" t="s">
        <v>83</v>
      </c>
      <c r="B13" s="307"/>
      <c r="C13" s="307"/>
      <c r="D13" s="312"/>
      <c r="E13" s="312"/>
      <c r="F13" s="312"/>
      <c r="G13" s="403">
        <v>36308</v>
      </c>
      <c r="H13" s="312"/>
      <c r="I13" s="312"/>
      <c r="J13" s="312"/>
      <c r="K13" s="312"/>
      <c r="L13" s="312"/>
      <c r="M13" s="312"/>
      <c r="N13" s="312"/>
      <c r="O13" s="312"/>
      <c r="P13" s="312"/>
      <c r="Q13" s="312"/>
      <c r="R13" s="312"/>
      <c r="S13" s="312"/>
      <c r="T13" s="312"/>
      <c r="U13" s="312"/>
      <c r="V13" s="312"/>
      <c r="W13" s="312"/>
      <c r="X13" s="403"/>
      <c r="Y13" s="328"/>
      <c r="Z13" s="328"/>
      <c r="AA13" s="328"/>
      <c r="AB13" s="328"/>
      <c r="AC13" s="328"/>
      <c r="AD13" s="391"/>
      <c r="AE13" s="231"/>
      <c r="AF13" s="231"/>
    </row>
    <row r="14" spans="1:32" ht="18" customHeight="1" hidden="1">
      <c r="A14" s="306" t="s">
        <v>84</v>
      </c>
      <c r="B14" s="307"/>
      <c r="C14" s="307"/>
      <c r="D14" s="312"/>
      <c r="E14" s="312"/>
      <c r="F14" s="312"/>
      <c r="G14" s="403"/>
      <c r="H14" s="312"/>
      <c r="I14" s="312"/>
      <c r="J14" s="312"/>
      <c r="K14" s="312"/>
      <c r="L14" s="312"/>
      <c r="M14" s="312"/>
      <c r="N14" s="312"/>
      <c r="O14" s="312"/>
      <c r="P14" s="312"/>
      <c r="Q14" s="312"/>
      <c r="R14" s="312"/>
      <c r="S14" s="312"/>
      <c r="T14" s="312"/>
      <c r="U14" s="312"/>
      <c r="V14" s="312"/>
      <c r="W14" s="312"/>
      <c r="X14" s="403"/>
      <c r="Y14" s="328"/>
      <c r="Z14" s="328"/>
      <c r="AA14" s="328"/>
      <c r="AB14" s="328"/>
      <c r="AC14" s="328"/>
      <c r="AD14" s="391"/>
      <c r="AE14" s="231"/>
      <c r="AF14" s="231"/>
    </row>
    <row r="15" spans="1:32" ht="17.25" customHeight="1">
      <c r="A15" s="306" t="s">
        <v>439</v>
      </c>
      <c r="B15" s="307"/>
      <c r="C15" s="307"/>
      <c r="D15" s="312"/>
      <c r="E15" s="312"/>
      <c r="F15" s="312"/>
      <c r="G15" s="403">
        <v>561325</v>
      </c>
      <c r="H15" s="312"/>
      <c r="I15" s="312"/>
      <c r="J15" s="312"/>
      <c r="K15" s="312"/>
      <c r="L15" s="312"/>
      <c r="M15" s="312"/>
      <c r="N15" s="312"/>
      <c r="O15" s="312"/>
      <c r="P15" s="312"/>
      <c r="Q15" s="312"/>
      <c r="R15" s="312"/>
      <c r="S15" s="312"/>
      <c r="T15" s="312"/>
      <c r="U15" s="312"/>
      <c r="V15" s="312"/>
      <c r="W15" s="312"/>
      <c r="X15" s="403"/>
      <c r="Y15" s="328"/>
      <c r="Z15" s="328"/>
      <c r="AA15" s="328">
        <v>110000</v>
      </c>
      <c r="AB15" s="328"/>
      <c r="AC15" s="328"/>
      <c r="AD15" s="391"/>
      <c r="AE15" s="231"/>
      <c r="AF15" s="231"/>
    </row>
    <row r="16" spans="1:32" ht="16.5" customHeight="1">
      <c r="A16" s="306" t="s">
        <v>440</v>
      </c>
      <c r="B16" s="307"/>
      <c r="C16" s="307"/>
      <c r="D16" s="312"/>
      <c r="E16" s="312"/>
      <c r="F16" s="312"/>
      <c r="G16" s="403">
        <v>37887</v>
      </c>
      <c r="H16" s="312"/>
      <c r="I16" s="312"/>
      <c r="J16" s="312"/>
      <c r="K16" s="312"/>
      <c r="L16" s="312"/>
      <c r="M16" s="312"/>
      <c r="N16" s="312"/>
      <c r="O16" s="312"/>
      <c r="P16" s="312"/>
      <c r="Q16" s="312"/>
      <c r="R16" s="312"/>
      <c r="S16" s="312"/>
      <c r="T16" s="312"/>
      <c r="U16" s="312"/>
      <c r="V16" s="312"/>
      <c r="W16" s="312"/>
      <c r="X16" s="403"/>
      <c r="Y16" s="328"/>
      <c r="Z16" s="328"/>
      <c r="AA16" s="328">
        <v>200000</v>
      </c>
      <c r="AB16" s="328"/>
      <c r="AC16" s="328"/>
      <c r="AD16" s="391"/>
      <c r="AE16" s="231"/>
      <c r="AF16" s="231"/>
    </row>
    <row r="17" spans="1:32" ht="18.75" customHeight="1">
      <c r="A17" s="306" t="s">
        <v>441</v>
      </c>
      <c r="B17" s="307"/>
      <c r="C17" s="307"/>
      <c r="D17" s="312"/>
      <c r="E17" s="312"/>
      <c r="F17" s="312"/>
      <c r="G17" s="403">
        <v>49331</v>
      </c>
      <c r="H17" s="312"/>
      <c r="I17" s="312"/>
      <c r="J17" s="312"/>
      <c r="K17" s="312"/>
      <c r="L17" s="312"/>
      <c r="M17" s="312"/>
      <c r="N17" s="312"/>
      <c r="O17" s="312"/>
      <c r="P17" s="312"/>
      <c r="Q17" s="312"/>
      <c r="R17" s="312"/>
      <c r="S17" s="312"/>
      <c r="T17" s="312"/>
      <c r="U17" s="312"/>
      <c r="V17" s="312"/>
      <c r="W17" s="312"/>
      <c r="X17" s="403"/>
      <c r="Y17" s="328"/>
      <c r="Z17" s="328"/>
      <c r="AA17" s="328">
        <v>500000</v>
      </c>
      <c r="AB17" s="328"/>
      <c r="AC17" s="328"/>
      <c r="AD17" s="391"/>
      <c r="AE17" s="231"/>
      <c r="AF17" s="231"/>
    </row>
    <row r="18" spans="1:32" ht="16.5" customHeight="1">
      <c r="A18" s="306" t="s">
        <v>442</v>
      </c>
      <c r="B18" s="307"/>
      <c r="C18" s="307"/>
      <c r="D18" s="312"/>
      <c r="E18" s="312"/>
      <c r="F18" s="312"/>
      <c r="G18" s="403">
        <v>41359</v>
      </c>
      <c r="H18" s="312"/>
      <c r="I18" s="312"/>
      <c r="J18" s="312"/>
      <c r="K18" s="312"/>
      <c r="L18" s="312"/>
      <c r="M18" s="312"/>
      <c r="N18" s="312"/>
      <c r="O18" s="312"/>
      <c r="P18" s="312"/>
      <c r="Q18" s="312"/>
      <c r="R18" s="312"/>
      <c r="S18" s="312"/>
      <c r="T18" s="312"/>
      <c r="U18" s="312"/>
      <c r="V18" s="312"/>
      <c r="W18" s="312"/>
      <c r="X18" s="403"/>
      <c r="Y18" s="328"/>
      <c r="Z18" s="328"/>
      <c r="AA18" s="328"/>
      <c r="AB18" s="328"/>
      <c r="AC18" s="328"/>
      <c r="AD18" s="391"/>
      <c r="AE18" s="231"/>
      <c r="AF18" s="231"/>
    </row>
    <row r="19" spans="1:32" ht="18" customHeight="1">
      <c r="A19" s="306" t="s">
        <v>443</v>
      </c>
      <c r="B19" s="307"/>
      <c r="C19" s="307"/>
      <c r="D19" s="312"/>
      <c r="E19" s="312"/>
      <c r="F19" s="312"/>
      <c r="G19" s="403">
        <v>37183</v>
      </c>
      <c r="H19" s="312"/>
      <c r="I19" s="312"/>
      <c r="J19" s="312"/>
      <c r="K19" s="312"/>
      <c r="L19" s="312"/>
      <c r="M19" s="312"/>
      <c r="N19" s="312"/>
      <c r="O19" s="312"/>
      <c r="P19" s="312"/>
      <c r="Q19" s="312"/>
      <c r="R19" s="312"/>
      <c r="S19" s="312"/>
      <c r="T19" s="312"/>
      <c r="U19" s="312"/>
      <c r="V19" s="312"/>
      <c r="W19" s="312"/>
      <c r="X19" s="403"/>
      <c r="Y19" s="328"/>
      <c r="Z19" s="328"/>
      <c r="AA19" s="328"/>
      <c r="AB19" s="328"/>
      <c r="AC19" s="328"/>
      <c r="AD19" s="391"/>
      <c r="AE19" s="231"/>
      <c r="AF19" s="231"/>
    </row>
    <row r="20" spans="1:32" ht="17.25" customHeight="1">
      <c r="A20" s="306" t="s">
        <v>444</v>
      </c>
      <c r="B20" s="307"/>
      <c r="C20" s="307"/>
      <c r="D20" s="312"/>
      <c r="E20" s="312"/>
      <c r="F20" s="312"/>
      <c r="G20" s="403">
        <v>23995</v>
      </c>
      <c r="H20" s="312"/>
      <c r="I20" s="312"/>
      <c r="J20" s="312"/>
      <c r="K20" s="312"/>
      <c r="L20" s="312"/>
      <c r="M20" s="312"/>
      <c r="N20" s="312"/>
      <c r="O20" s="312"/>
      <c r="P20" s="312"/>
      <c r="Q20" s="312"/>
      <c r="R20" s="312"/>
      <c r="S20" s="312"/>
      <c r="T20" s="312"/>
      <c r="U20" s="312"/>
      <c r="V20" s="312"/>
      <c r="W20" s="312"/>
      <c r="X20" s="403"/>
      <c r="Y20" s="328"/>
      <c r="Z20" s="328"/>
      <c r="AA20" s="328">
        <v>200000</v>
      </c>
      <c r="AB20" s="328"/>
      <c r="AC20" s="328"/>
      <c r="AD20" s="391"/>
      <c r="AE20" s="231"/>
      <c r="AF20" s="231"/>
    </row>
    <row r="21" spans="1:32" ht="16.5" customHeight="1">
      <c r="A21" s="306" t="s">
        <v>445</v>
      </c>
      <c r="B21" s="307"/>
      <c r="C21" s="307"/>
      <c r="D21" s="312"/>
      <c r="E21" s="312"/>
      <c r="F21" s="312"/>
      <c r="G21" s="403">
        <v>34019</v>
      </c>
      <c r="H21" s="312"/>
      <c r="I21" s="312"/>
      <c r="J21" s="312"/>
      <c r="K21" s="312"/>
      <c r="L21" s="312"/>
      <c r="M21" s="312"/>
      <c r="N21" s="312"/>
      <c r="O21" s="312"/>
      <c r="P21" s="312"/>
      <c r="Q21" s="312"/>
      <c r="R21" s="312"/>
      <c r="S21" s="312"/>
      <c r="T21" s="312"/>
      <c r="U21" s="312"/>
      <c r="V21" s="312"/>
      <c r="W21" s="312"/>
      <c r="X21" s="403"/>
      <c r="Y21" s="328"/>
      <c r="Z21" s="328"/>
      <c r="AA21" s="328">
        <v>300000</v>
      </c>
      <c r="AB21" s="328"/>
      <c r="AC21" s="328"/>
      <c r="AD21" s="391"/>
      <c r="AE21" s="231"/>
      <c r="AF21" s="231"/>
    </row>
    <row r="22" spans="1:32" ht="15.75" customHeight="1">
      <c r="A22" s="306" t="s">
        <v>446</v>
      </c>
      <c r="B22" s="307"/>
      <c r="C22" s="307"/>
      <c r="D22" s="312"/>
      <c r="E22" s="312"/>
      <c r="F22" s="312"/>
      <c r="G22" s="403">
        <v>34335</v>
      </c>
      <c r="H22" s="312"/>
      <c r="I22" s="312"/>
      <c r="J22" s="312"/>
      <c r="K22" s="312"/>
      <c r="L22" s="312"/>
      <c r="M22" s="312"/>
      <c r="N22" s="312"/>
      <c r="O22" s="312"/>
      <c r="P22" s="312"/>
      <c r="Q22" s="312"/>
      <c r="R22" s="312"/>
      <c r="S22" s="312"/>
      <c r="T22" s="312"/>
      <c r="U22" s="312"/>
      <c r="V22" s="312"/>
      <c r="W22" s="312"/>
      <c r="X22" s="403"/>
      <c r="Y22" s="328"/>
      <c r="Z22" s="328"/>
      <c r="AA22" s="328">
        <v>350000</v>
      </c>
      <c r="AB22" s="328"/>
      <c r="AC22" s="328"/>
      <c r="AD22" s="391"/>
      <c r="AE22" s="231"/>
      <c r="AF22" s="231"/>
    </row>
    <row r="23" spans="1:32" ht="15.75" customHeight="1">
      <c r="A23" s="306" t="s">
        <v>447</v>
      </c>
      <c r="B23" s="307"/>
      <c r="C23" s="307"/>
      <c r="D23" s="312"/>
      <c r="E23" s="312"/>
      <c r="F23" s="312"/>
      <c r="G23" s="403">
        <v>200852</v>
      </c>
      <c r="H23" s="312"/>
      <c r="I23" s="312"/>
      <c r="J23" s="312"/>
      <c r="K23" s="312"/>
      <c r="L23" s="312"/>
      <c r="M23" s="312"/>
      <c r="N23" s="312"/>
      <c r="O23" s="312"/>
      <c r="P23" s="312"/>
      <c r="Q23" s="312"/>
      <c r="R23" s="312"/>
      <c r="S23" s="312"/>
      <c r="T23" s="312"/>
      <c r="U23" s="312"/>
      <c r="V23" s="312"/>
      <c r="W23" s="312"/>
      <c r="X23" s="403"/>
      <c r="Y23" s="328"/>
      <c r="Z23" s="328"/>
      <c r="AA23" s="328"/>
      <c r="AB23" s="328"/>
      <c r="AC23" s="328"/>
      <c r="AD23" s="391"/>
      <c r="AE23" s="231"/>
      <c r="AF23" s="231"/>
    </row>
    <row r="24" spans="1:32" ht="18" customHeight="1">
      <c r="A24" s="306" t="s">
        <v>448</v>
      </c>
      <c r="B24" s="307"/>
      <c r="C24" s="307"/>
      <c r="D24" s="312"/>
      <c r="E24" s="312"/>
      <c r="F24" s="312"/>
      <c r="G24" s="403">
        <v>30151</v>
      </c>
      <c r="H24" s="312"/>
      <c r="I24" s="312"/>
      <c r="J24" s="312"/>
      <c r="K24" s="312"/>
      <c r="L24" s="312"/>
      <c r="M24" s="312"/>
      <c r="N24" s="312"/>
      <c r="O24" s="312"/>
      <c r="P24" s="312"/>
      <c r="Q24" s="312"/>
      <c r="R24" s="312"/>
      <c r="S24" s="312"/>
      <c r="T24" s="312"/>
      <c r="U24" s="312"/>
      <c r="V24" s="312"/>
      <c r="W24" s="312"/>
      <c r="X24" s="403"/>
      <c r="Y24" s="328"/>
      <c r="Z24" s="328"/>
      <c r="AA24" s="328">
        <v>20000</v>
      </c>
      <c r="AB24" s="328"/>
      <c r="AC24" s="328"/>
      <c r="AD24" s="391"/>
      <c r="AE24" s="231"/>
      <c r="AF24" s="231"/>
    </row>
    <row r="25" spans="1:32" ht="16.5" customHeight="1">
      <c r="A25" s="306" t="s">
        <v>449</v>
      </c>
      <c r="B25" s="307"/>
      <c r="C25" s="307"/>
      <c r="D25" s="312"/>
      <c r="E25" s="312"/>
      <c r="F25" s="312"/>
      <c r="G25" s="403">
        <v>15312</v>
      </c>
      <c r="H25" s="312"/>
      <c r="I25" s="312"/>
      <c r="J25" s="312"/>
      <c r="K25" s="312"/>
      <c r="L25" s="312"/>
      <c r="M25" s="312"/>
      <c r="N25" s="312"/>
      <c r="O25" s="312"/>
      <c r="P25" s="312"/>
      <c r="Q25" s="312"/>
      <c r="R25" s="312"/>
      <c r="S25" s="312"/>
      <c r="T25" s="312"/>
      <c r="U25" s="312"/>
      <c r="V25" s="312"/>
      <c r="W25" s="312"/>
      <c r="X25" s="403"/>
      <c r="Y25" s="328"/>
      <c r="Z25" s="328"/>
      <c r="AA25" s="328"/>
      <c r="AB25" s="328"/>
      <c r="AC25" s="328"/>
      <c r="AD25" s="391"/>
      <c r="AE25" s="231"/>
      <c r="AF25" s="231"/>
    </row>
    <row r="26" spans="1:32" ht="17.25" customHeight="1">
      <c r="A26" s="306" t="s">
        <v>450</v>
      </c>
      <c r="B26" s="307"/>
      <c r="C26" s="307"/>
      <c r="D26" s="312"/>
      <c r="E26" s="312"/>
      <c r="F26" s="312"/>
      <c r="G26" s="403">
        <v>34808</v>
      </c>
      <c r="H26" s="312"/>
      <c r="I26" s="312"/>
      <c r="J26" s="312"/>
      <c r="K26" s="312"/>
      <c r="L26" s="312"/>
      <c r="M26" s="312"/>
      <c r="N26" s="312"/>
      <c r="O26" s="312"/>
      <c r="P26" s="312"/>
      <c r="Q26" s="312"/>
      <c r="R26" s="312"/>
      <c r="S26" s="312"/>
      <c r="T26" s="312"/>
      <c r="U26" s="312"/>
      <c r="V26" s="312"/>
      <c r="W26" s="312"/>
      <c r="X26" s="403"/>
      <c r="Y26" s="328"/>
      <c r="Z26" s="328"/>
      <c r="AA26" s="328"/>
      <c r="AB26" s="328"/>
      <c r="AC26" s="328"/>
      <c r="AD26" s="391"/>
      <c r="AE26" s="231"/>
      <c r="AF26" s="231"/>
    </row>
    <row r="27" spans="1:32" ht="16.5" customHeight="1">
      <c r="A27" s="306" t="s">
        <v>451</v>
      </c>
      <c r="B27" s="307"/>
      <c r="C27" s="307"/>
      <c r="D27" s="312"/>
      <c r="E27" s="312"/>
      <c r="F27" s="312"/>
      <c r="G27" s="403">
        <v>82088</v>
      </c>
      <c r="H27" s="312"/>
      <c r="I27" s="312"/>
      <c r="J27" s="312"/>
      <c r="K27" s="312"/>
      <c r="L27" s="312"/>
      <c r="M27" s="312"/>
      <c r="N27" s="312"/>
      <c r="O27" s="312"/>
      <c r="P27" s="312"/>
      <c r="Q27" s="312"/>
      <c r="R27" s="312"/>
      <c r="S27" s="312"/>
      <c r="T27" s="312"/>
      <c r="U27" s="312"/>
      <c r="V27" s="312"/>
      <c r="W27" s="312"/>
      <c r="X27" s="403"/>
      <c r="Y27" s="328"/>
      <c r="Z27" s="328"/>
      <c r="AA27" s="328">
        <v>44700</v>
      </c>
      <c r="AB27" s="328"/>
      <c r="AC27" s="328"/>
      <c r="AD27" s="391"/>
      <c r="AE27" s="231"/>
      <c r="AF27" s="231"/>
    </row>
    <row r="28" spans="1:32" ht="16.5" customHeight="1">
      <c r="A28" s="306" t="s">
        <v>452</v>
      </c>
      <c r="B28" s="307"/>
      <c r="C28" s="307"/>
      <c r="D28" s="312"/>
      <c r="E28" s="312"/>
      <c r="F28" s="312"/>
      <c r="G28" s="403">
        <v>65907</v>
      </c>
      <c r="H28" s="312"/>
      <c r="I28" s="312"/>
      <c r="J28" s="312"/>
      <c r="K28" s="312"/>
      <c r="L28" s="312"/>
      <c r="M28" s="312"/>
      <c r="N28" s="312"/>
      <c r="O28" s="312"/>
      <c r="P28" s="312"/>
      <c r="Q28" s="312"/>
      <c r="R28" s="312"/>
      <c r="S28" s="312"/>
      <c r="T28" s="312"/>
      <c r="U28" s="312"/>
      <c r="V28" s="312"/>
      <c r="W28" s="312"/>
      <c r="X28" s="403"/>
      <c r="Y28" s="328"/>
      <c r="Z28" s="328"/>
      <c r="AA28" s="328"/>
      <c r="AB28" s="328"/>
      <c r="AC28" s="328"/>
      <c r="AD28" s="391"/>
      <c r="AE28" s="231"/>
      <c r="AF28" s="231"/>
    </row>
    <row r="29" spans="1:32" ht="17.25" customHeight="1">
      <c r="A29" s="306" t="s">
        <v>453</v>
      </c>
      <c r="B29" s="307"/>
      <c r="C29" s="307"/>
      <c r="D29" s="312"/>
      <c r="E29" s="312"/>
      <c r="F29" s="312"/>
      <c r="G29" s="403">
        <v>24784</v>
      </c>
      <c r="H29" s="312"/>
      <c r="I29" s="312"/>
      <c r="J29" s="312"/>
      <c r="K29" s="312"/>
      <c r="L29" s="312"/>
      <c r="M29" s="312"/>
      <c r="N29" s="312"/>
      <c r="O29" s="312"/>
      <c r="P29" s="312"/>
      <c r="Q29" s="312"/>
      <c r="R29" s="312"/>
      <c r="S29" s="312"/>
      <c r="T29" s="312"/>
      <c r="U29" s="312"/>
      <c r="V29" s="312"/>
      <c r="W29" s="312"/>
      <c r="X29" s="403"/>
      <c r="Y29" s="328"/>
      <c r="Z29" s="328"/>
      <c r="AA29" s="328">
        <v>224000</v>
      </c>
      <c r="AB29" s="328"/>
      <c r="AC29" s="328"/>
      <c r="AD29" s="391"/>
      <c r="AE29" s="231"/>
      <c r="AF29" s="231"/>
    </row>
    <row r="30" spans="1:32" ht="15.75" customHeight="1">
      <c r="A30" s="306" t="s">
        <v>454</v>
      </c>
      <c r="B30" s="307"/>
      <c r="C30" s="307"/>
      <c r="D30" s="312"/>
      <c r="E30" s="312"/>
      <c r="F30" s="312"/>
      <c r="G30" s="403">
        <v>30230</v>
      </c>
      <c r="H30" s="312"/>
      <c r="I30" s="312"/>
      <c r="J30" s="312"/>
      <c r="K30" s="312"/>
      <c r="L30" s="312"/>
      <c r="M30" s="312"/>
      <c r="N30" s="312"/>
      <c r="O30" s="312"/>
      <c r="P30" s="312"/>
      <c r="Q30" s="312"/>
      <c r="R30" s="312"/>
      <c r="S30" s="312"/>
      <c r="T30" s="312"/>
      <c r="U30" s="312"/>
      <c r="V30" s="312"/>
      <c r="W30" s="312"/>
      <c r="X30" s="403"/>
      <c r="Y30" s="328"/>
      <c r="Z30" s="328"/>
      <c r="AA30" s="328"/>
      <c r="AB30" s="328"/>
      <c r="AC30" s="328"/>
      <c r="AD30" s="391"/>
      <c r="AE30" s="231"/>
      <c r="AF30" s="231"/>
    </row>
    <row r="31" spans="1:32" ht="16.5" customHeight="1">
      <c r="A31" s="306" t="s">
        <v>455</v>
      </c>
      <c r="B31" s="307"/>
      <c r="C31" s="307"/>
      <c r="D31" s="312"/>
      <c r="E31" s="312"/>
      <c r="F31" s="312"/>
      <c r="G31" s="403">
        <v>359397</v>
      </c>
      <c r="H31" s="312"/>
      <c r="I31" s="312"/>
      <c r="J31" s="312"/>
      <c r="K31" s="312"/>
      <c r="L31" s="312"/>
      <c r="M31" s="312"/>
      <c r="N31" s="312"/>
      <c r="O31" s="312"/>
      <c r="P31" s="312"/>
      <c r="Q31" s="312"/>
      <c r="R31" s="312"/>
      <c r="S31" s="312"/>
      <c r="T31" s="312"/>
      <c r="U31" s="312"/>
      <c r="V31" s="312"/>
      <c r="W31" s="312"/>
      <c r="X31" s="403"/>
      <c r="Y31" s="328"/>
      <c r="Z31" s="328"/>
      <c r="AA31" s="328"/>
      <c r="AB31" s="328"/>
      <c r="AC31" s="328"/>
      <c r="AD31" s="391"/>
      <c r="AE31" s="231"/>
      <c r="AF31" s="231"/>
    </row>
    <row r="32" spans="1:32" ht="17.25" customHeight="1">
      <c r="A32" s="306" t="s">
        <v>456</v>
      </c>
      <c r="B32" s="307"/>
      <c r="C32" s="307"/>
      <c r="D32" s="312"/>
      <c r="E32" s="312"/>
      <c r="F32" s="312"/>
      <c r="G32" s="403">
        <v>35203</v>
      </c>
      <c r="H32" s="312"/>
      <c r="I32" s="312"/>
      <c r="J32" s="312"/>
      <c r="K32" s="312"/>
      <c r="L32" s="312"/>
      <c r="M32" s="312"/>
      <c r="N32" s="312"/>
      <c r="O32" s="312"/>
      <c r="P32" s="312"/>
      <c r="Q32" s="312"/>
      <c r="R32" s="312"/>
      <c r="S32" s="312"/>
      <c r="T32" s="312"/>
      <c r="U32" s="312"/>
      <c r="V32" s="312"/>
      <c r="W32" s="312"/>
      <c r="X32" s="403"/>
      <c r="Y32" s="328"/>
      <c r="Z32" s="328"/>
      <c r="AA32" s="328">
        <v>1750000</v>
      </c>
      <c r="AB32" s="328"/>
      <c r="AC32" s="328"/>
      <c r="AD32" s="391"/>
      <c r="AE32" s="231"/>
      <c r="AF32" s="231"/>
    </row>
    <row r="33" spans="1:32" ht="18" customHeight="1">
      <c r="A33" s="315" t="s">
        <v>51</v>
      </c>
      <c r="B33" s="307"/>
      <c r="C33" s="307"/>
      <c r="D33" s="312"/>
      <c r="E33" s="312"/>
      <c r="F33" s="312"/>
      <c r="G33" s="402">
        <f>SUM(G9:G32)</f>
        <v>2508547</v>
      </c>
      <c r="H33" s="312"/>
      <c r="I33" s="312"/>
      <c r="J33" s="312"/>
      <c r="K33" s="312"/>
      <c r="L33" s="312"/>
      <c r="M33" s="312"/>
      <c r="N33" s="312"/>
      <c r="O33" s="312"/>
      <c r="P33" s="312"/>
      <c r="Q33" s="312"/>
      <c r="R33" s="312"/>
      <c r="S33" s="312"/>
      <c r="T33" s="312"/>
      <c r="U33" s="312"/>
      <c r="V33" s="312"/>
      <c r="W33" s="312"/>
      <c r="X33" s="402">
        <f>SUM(X9:X32)</f>
        <v>0</v>
      </c>
      <c r="Y33" s="317">
        <f>SUM(Y9:Y32)</f>
        <v>0</v>
      </c>
      <c r="Z33" s="317"/>
      <c r="AA33" s="317">
        <f>SUM(AA9:AA32)</f>
        <v>3924200</v>
      </c>
      <c r="AB33" s="317"/>
      <c r="AC33" s="317"/>
      <c r="AD33" s="391"/>
      <c r="AE33" s="231"/>
      <c r="AF33" s="231"/>
    </row>
    <row r="34" spans="1:32" ht="23.25" customHeight="1">
      <c r="A34" s="316" t="s">
        <v>52</v>
      </c>
      <c r="B34" s="307"/>
      <c r="C34" s="307"/>
      <c r="D34" s="308">
        <v>6892500</v>
      </c>
      <c r="E34" s="397"/>
      <c r="F34" s="308">
        <v>1827700</v>
      </c>
      <c r="G34" s="397"/>
      <c r="H34" s="308">
        <v>26782900</v>
      </c>
      <c r="I34" s="308">
        <v>8780200</v>
      </c>
      <c r="J34" s="308">
        <v>4265300</v>
      </c>
      <c r="K34" s="308">
        <v>8945300</v>
      </c>
      <c r="L34" s="308">
        <v>19405300</v>
      </c>
      <c r="M34" s="308">
        <v>408800</v>
      </c>
      <c r="N34" s="397"/>
      <c r="O34" s="308">
        <v>104900</v>
      </c>
      <c r="P34" s="308">
        <v>10089800</v>
      </c>
      <c r="Q34" s="308">
        <v>21200</v>
      </c>
      <c r="R34" s="308">
        <v>4400</v>
      </c>
      <c r="S34" s="308">
        <v>46040</v>
      </c>
      <c r="T34" s="308">
        <v>3569200</v>
      </c>
      <c r="U34" s="312"/>
      <c r="V34" s="312"/>
      <c r="W34" s="398">
        <f>SUM(D34:T34)</f>
        <v>91143540</v>
      </c>
      <c r="X34" s="328">
        <v>2508547</v>
      </c>
      <c r="Y34" s="328"/>
      <c r="Z34" s="328"/>
      <c r="AA34" s="314"/>
      <c r="AB34" s="330">
        <v>1650000</v>
      </c>
      <c r="AC34" s="533">
        <v>89860</v>
      </c>
      <c r="AD34" s="391"/>
      <c r="AE34" s="231"/>
      <c r="AF34" s="231"/>
    </row>
    <row r="35" spans="1:32" ht="18" customHeight="1">
      <c r="A35" s="319" t="s">
        <v>53</v>
      </c>
      <c r="B35" s="328"/>
      <c r="C35" s="328"/>
      <c r="D35" s="330">
        <f>D33+D34</f>
        <v>6892500</v>
      </c>
      <c r="E35" s="330"/>
      <c r="F35" s="330">
        <f>F33+F34</f>
        <v>1827700</v>
      </c>
      <c r="G35" s="330"/>
      <c r="H35" s="330">
        <f aca="true" t="shared" si="0" ref="H35:T35">H33+H34</f>
        <v>26782900</v>
      </c>
      <c r="I35" s="330">
        <f t="shared" si="0"/>
        <v>8780200</v>
      </c>
      <c r="J35" s="330">
        <f t="shared" si="0"/>
        <v>4265300</v>
      </c>
      <c r="K35" s="330">
        <f t="shared" si="0"/>
        <v>8945300</v>
      </c>
      <c r="L35" s="330">
        <f t="shared" si="0"/>
        <v>19405300</v>
      </c>
      <c r="M35" s="330">
        <f t="shared" si="0"/>
        <v>408800</v>
      </c>
      <c r="N35" s="330">
        <f t="shared" si="0"/>
        <v>0</v>
      </c>
      <c r="O35" s="330">
        <f t="shared" si="0"/>
        <v>104900</v>
      </c>
      <c r="P35" s="330">
        <v>10089800</v>
      </c>
      <c r="Q35" s="330">
        <f t="shared" si="0"/>
        <v>21200</v>
      </c>
      <c r="R35" s="330">
        <f t="shared" si="0"/>
        <v>4400</v>
      </c>
      <c r="S35" s="330">
        <f t="shared" si="0"/>
        <v>46040</v>
      </c>
      <c r="T35" s="330">
        <f t="shared" si="0"/>
        <v>3569200</v>
      </c>
      <c r="U35" s="328"/>
      <c r="V35" s="328"/>
      <c r="W35" s="398">
        <f>SUM(D35:T35)</f>
        <v>91143540</v>
      </c>
      <c r="X35" s="330">
        <f>X33+X34</f>
        <v>2508547</v>
      </c>
      <c r="Y35" s="318"/>
      <c r="Z35" s="318"/>
      <c r="AA35" s="329"/>
      <c r="AB35" s="318"/>
      <c r="AC35" s="329"/>
      <c r="AD35" s="392"/>
      <c r="AE35" s="231"/>
      <c r="AF35" s="231"/>
    </row>
    <row r="36" spans="1:32" ht="18" customHeight="1">
      <c r="A36" s="396" t="s">
        <v>768</v>
      </c>
      <c r="B36" s="330">
        <f>B33+B35</f>
        <v>0</v>
      </c>
      <c r="C36" s="330">
        <f>C33+C35</f>
        <v>0</v>
      </c>
      <c r="D36" s="330"/>
      <c r="E36" s="330"/>
      <c r="F36" s="330"/>
      <c r="G36" s="330"/>
      <c r="H36" s="330"/>
      <c r="I36" s="330"/>
      <c r="J36" s="330"/>
      <c r="K36" s="330"/>
      <c r="L36" s="330"/>
      <c r="M36" s="330"/>
      <c r="N36" s="330"/>
      <c r="O36" s="330"/>
      <c r="P36" s="330"/>
      <c r="Q36" s="330"/>
      <c r="R36" s="330"/>
      <c r="S36" s="330"/>
      <c r="T36" s="330"/>
      <c r="U36" s="330"/>
      <c r="V36" s="330"/>
      <c r="W36" s="330"/>
      <c r="X36" s="330"/>
      <c r="Y36" s="330"/>
      <c r="Z36" s="330">
        <v>10089800</v>
      </c>
      <c r="AA36" s="523">
        <v>90000</v>
      </c>
      <c r="AB36" s="330"/>
      <c r="AC36" s="523"/>
      <c r="AD36" s="392"/>
      <c r="AE36" s="231"/>
      <c r="AF36" s="231"/>
    </row>
    <row r="37" spans="1:32" ht="23.25" customHeight="1" hidden="1">
      <c r="A37" s="320"/>
      <c r="B37" s="307"/>
      <c r="C37" s="307"/>
      <c r="D37" s="312"/>
      <c r="E37" s="312"/>
      <c r="F37" s="312"/>
      <c r="G37" s="312"/>
      <c r="H37" s="312"/>
      <c r="I37" s="312"/>
      <c r="J37" s="312"/>
      <c r="K37" s="312"/>
      <c r="L37" s="312"/>
      <c r="M37" s="312"/>
      <c r="N37" s="312"/>
      <c r="O37" s="312"/>
      <c r="P37" s="312"/>
      <c r="Q37" s="312"/>
      <c r="R37" s="312"/>
      <c r="S37" s="312"/>
      <c r="T37" s="312"/>
      <c r="U37" s="312"/>
      <c r="V37" s="312"/>
      <c r="W37" s="312"/>
      <c r="X37" s="307"/>
      <c r="Y37" s="395"/>
      <c r="Z37" s="395"/>
      <c r="AA37" s="395"/>
      <c r="AB37" s="395"/>
      <c r="AC37" s="321"/>
      <c r="AD37" s="321"/>
      <c r="AE37" s="321"/>
      <c r="AF37" s="321"/>
    </row>
    <row r="38" spans="1:32" ht="23.25" customHeight="1" hidden="1">
      <c r="A38" s="320"/>
      <c r="B38" s="307"/>
      <c r="C38" s="307"/>
      <c r="D38" s="312"/>
      <c r="E38" s="312"/>
      <c r="F38" s="312"/>
      <c r="G38" s="312"/>
      <c r="H38" s="312"/>
      <c r="I38" s="312"/>
      <c r="J38" s="312"/>
      <c r="K38" s="312"/>
      <c r="L38" s="312"/>
      <c r="M38" s="312"/>
      <c r="N38" s="312"/>
      <c r="O38" s="312"/>
      <c r="P38" s="312"/>
      <c r="Q38" s="312"/>
      <c r="R38" s="312"/>
      <c r="S38" s="312"/>
      <c r="T38" s="312"/>
      <c r="U38" s="312"/>
      <c r="V38" s="312"/>
      <c r="W38" s="312"/>
      <c r="X38" s="307"/>
      <c r="Y38" s="395"/>
      <c r="Z38" s="395"/>
      <c r="AA38" s="395"/>
      <c r="AB38" s="395"/>
      <c r="AC38" s="321"/>
      <c r="AD38" s="321"/>
      <c r="AE38" s="321"/>
      <c r="AF38" s="321"/>
    </row>
    <row r="39" spans="1:32" ht="39.75" customHeight="1" hidden="1">
      <c r="A39" s="322"/>
      <c r="B39" s="323"/>
      <c r="C39" s="323"/>
      <c r="D39" s="324"/>
      <c r="E39" s="324"/>
      <c r="F39" s="324"/>
      <c r="G39" s="324"/>
      <c r="H39" s="324"/>
      <c r="I39" s="324"/>
      <c r="J39" s="324"/>
      <c r="K39" s="324"/>
      <c r="L39" s="324"/>
      <c r="M39" s="324"/>
      <c r="N39" s="324"/>
      <c r="O39" s="324"/>
      <c r="P39" s="324"/>
      <c r="Q39" s="324"/>
      <c r="R39" s="324"/>
      <c r="S39" s="324"/>
      <c r="T39" s="324"/>
      <c r="U39" s="324"/>
      <c r="V39" s="324"/>
      <c r="W39" s="324"/>
      <c r="X39" s="323"/>
      <c r="Y39" s="395"/>
      <c r="Z39" s="395"/>
      <c r="AA39" s="395"/>
      <c r="AB39" s="395"/>
      <c r="AC39" s="321"/>
      <c r="AD39" s="321"/>
      <c r="AE39" s="321"/>
      <c r="AF39" s="321"/>
    </row>
    <row r="40" spans="1:44" s="17" customFormat="1" ht="31.5" customHeight="1">
      <c r="A40" s="325"/>
      <c r="B40" s="325"/>
      <c r="C40" s="325"/>
      <c r="D40" s="326"/>
      <c r="E40" s="326"/>
      <c r="F40" s="326"/>
      <c r="G40" s="326"/>
      <c r="H40" s="326"/>
      <c r="I40" s="326"/>
      <c r="J40" s="326"/>
      <c r="K40" s="326"/>
      <c r="L40" s="326"/>
      <c r="M40" s="326"/>
      <c r="N40" s="325"/>
      <c r="O40" s="325"/>
      <c r="P40" s="325"/>
      <c r="Q40" s="325"/>
      <c r="R40" s="325"/>
      <c r="S40" s="325"/>
      <c r="T40" s="325"/>
      <c r="U40" s="325"/>
      <c r="V40" s="325"/>
      <c r="W40" s="325"/>
      <c r="X40" s="325"/>
      <c r="Y40" s="325"/>
      <c r="Z40" s="325"/>
      <c r="AA40" s="325"/>
      <c r="AB40" s="325"/>
      <c r="AC40" s="325"/>
      <c r="AD40" s="393"/>
      <c r="AE40" s="321"/>
      <c r="AF40" s="321"/>
      <c r="AG40" s="15"/>
      <c r="AH40" s="15"/>
      <c r="AI40" s="15"/>
      <c r="AJ40" s="15"/>
      <c r="AK40" s="15"/>
      <c r="AL40" s="15"/>
      <c r="AM40" s="15"/>
      <c r="AN40" s="15"/>
      <c r="AO40" s="15"/>
      <c r="AP40" s="15"/>
      <c r="AQ40" s="15"/>
      <c r="AR40" s="15"/>
    </row>
    <row r="41" spans="1:32" ht="12.75">
      <c r="A41" s="321"/>
      <c r="B41" s="321"/>
      <c r="C41" s="321"/>
      <c r="D41" s="327"/>
      <c r="E41" s="327"/>
      <c r="F41" s="327"/>
      <c r="G41" s="327"/>
      <c r="H41" s="327"/>
      <c r="I41" s="327"/>
      <c r="J41" s="327"/>
      <c r="K41" s="327"/>
      <c r="L41" s="327"/>
      <c r="M41" s="327"/>
      <c r="N41" s="321"/>
      <c r="O41" s="321"/>
      <c r="P41" s="321"/>
      <c r="Q41" s="321"/>
      <c r="R41" s="321"/>
      <c r="S41" s="321"/>
      <c r="T41" s="321"/>
      <c r="U41" s="321"/>
      <c r="V41" s="321"/>
      <c r="W41" s="321"/>
      <c r="X41" s="321"/>
      <c r="Y41" s="321"/>
      <c r="Z41" s="321"/>
      <c r="AA41" s="321"/>
      <c r="AB41" s="321"/>
      <c r="AC41" s="321"/>
      <c r="AD41" s="321"/>
      <c r="AE41" s="321"/>
      <c r="AF41" s="321"/>
    </row>
    <row r="42" spans="1:44" s="18" customFormat="1" ht="12.75">
      <c r="A42" s="2"/>
      <c r="B42" s="15"/>
      <c r="C42" s="15"/>
      <c r="D42" s="16"/>
      <c r="E42" s="16"/>
      <c r="F42" s="16"/>
      <c r="G42" s="16"/>
      <c r="H42" s="16"/>
      <c r="I42" s="16"/>
      <c r="J42" s="16"/>
      <c r="K42" s="16"/>
      <c r="L42" s="16"/>
      <c r="M42" s="16"/>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row>
    <row r="43" spans="1:44" s="18" customFormat="1" ht="12.75">
      <c r="A43" s="15"/>
      <c r="B43" s="15"/>
      <c r="C43" s="15"/>
      <c r="D43" s="16"/>
      <c r="E43" s="16"/>
      <c r="F43" s="16"/>
      <c r="G43" s="16"/>
      <c r="H43" s="16"/>
      <c r="I43" s="16"/>
      <c r="J43" s="16"/>
      <c r="K43" s="16"/>
      <c r="L43" s="16"/>
      <c r="M43" s="16"/>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row>
    <row r="44" spans="1:44" s="18" customFormat="1" ht="12.75">
      <c r="A44" s="15"/>
      <c r="B44" s="15"/>
      <c r="C44" s="15"/>
      <c r="D44" s="16"/>
      <c r="E44" s="16"/>
      <c r="F44" s="16"/>
      <c r="G44" s="16"/>
      <c r="H44" s="16"/>
      <c r="I44" s="16"/>
      <c r="J44" s="16"/>
      <c r="K44" s="16"/>
      <c r="L44" s="16"/>
      <c r="M44" s="16"/>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row>
    <row r="45" spans="1:44" s="18" customFormat="1" ht="12.75">
      <c r="A45" s="15"/>
      <c r="B45" s="15"/>
      <c r="C45" s="15"/>
      <c r="D45" s="16"/>
      <c r="E45" s="16"/>
      <c r="F45" s="16"/>
      <c r="G45" s="16"/>
      <c r="H45" s="16"/>
      <c r="I45" s="16"/>
      <c r="J45" s="16"/>
      <c r="K45" s="16"/>
      <c r="L45" s="16"/>
      <c r="M45" s="16"/>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row>
    <row r="69" ht="44.25" customHeight="1"/>
    <row r="82" ht="45.75" customHeight="1"/>
  </sheetData>
  <sheetProtection/>
  <mergeCells count="16">
    <mergeCell ref="X4:AC4"/>
    <mergeCell ref="X5:X7"/>
    <mergeCell ref="D5:G5"/>
    <mergeCell ref="G6:G7"/>
    <mergeCell ref="D6:D7"/>
    <mergeCell ref="F6:F8"/>
    <mergeCell ref="A2:AF2"/>
    <mergeCell ref="K1:AF1"/>
    <mergeCell ref="A4:A7"/>
    <mergeCell ref="B4:C5"/>
    <mergeCell ref="H5:V5"/>
    <mergeCell ref="H6:T6"/>
    <mergeCell ref="Z5:AC5"/>
    <mergeCell ref="Z6:AC6"/>
    <mergeCell ref="D4:W4"/>
    <mergeCell ref="W5:W7"/>
  </mergeCells>
  <hyperlinks>
    <hyperlink ref="A17" r:id="rId1" display="_ftnref1"/>
  </hyperlinks>
  <printOptions horizontalCentered="1"/>
  <pageMargins left="0.1968503937007874" right="0.1968503937007874" top="0.1968503937007874" bottom="0.1968503937007874" header="0.31496062992125984" footer="0.31496062992125984"/>
  <pageSetup fitToHeight="0" horizontalDpi="600" verticalDpi="600" orientation="landscape" paperSize="9" scale="40" r:id="rId2"/>
</worksheet>
</file>

<file path=xl/worksheets/sheet6.xml><?xml version="1.0" encoding="utf-8"?>
<worksheet xmlns="http://schemas.openxmlformats.org/spreadsheetml/2006/main" xmlns:r="http://schemas.openxmlformats.org/officeDocument/2006/relationships">
  <dimension ref="A1:T50"/>
  <sheetViews>
    <sheetView zoomScale="90" zoomScaleNormal="90" zoomScalePageLayoutView="0" workbookViewId="0" topLeftCell="D1">
      <selection activeCell="H5" sqref="H5"/>
    </sheetView>
  </sheetViews>
  <sheetFormatPr defaultColWidth="9.16015625" defaultRowHeight="12.75"/>
  <cols>
    <col min="1" max="1" width="3.83203125" style="7" hidden="1" customWidth="1"/>
    <col min="2" max="2" width="15.16015625" style="51" hidden="1" customWidth="1"/>
    <col min="3" max="3" width="14" style="51" hidden="1" customWidth="1"/>
    <col min="4" max="4" width="16.66015625" style="51" customWidth="1"/>
    <col min="5" max="5" width="17.66015625" style="51" customWidth="1"/>
    <col min="6" max="6" width="16.5" style="51" customWidth="1"/>
    <col min="7" max="7" width="45.83203125" style="7" customWidth="1"/>
    <col min="8" max="8" width="38.5" style="7" customWidth="1"/>
    <col min="9" max="9" width="14.83203125" style="7" customWidth="1"/>
    <col min="10" max="10" width="16.66015625" style="7" customWidth="1"/>
    <col min="11" max="11" width="18" style="7" customWidth="1"/>
    <col min="12" max="12" width="21.16015625" style="7" customWidth="1"/>
    <col min="13" max="13" width="4" style="7" customWidth="1"/>
    <col min="14" max="16384" width="9.16015625" style="6" customWidth="1"/>
  </cols>
  <sheetData>
    <row r="1" spans="1:13" s="29" customFormat="1" ht="22.5" customHeight="1">
      <c r="A1" s="28"/>
      <c r="B1" s="608"/>
      <c r="C1" s="608"/>
      <c r="D1" s="608"/>
      <c r="E1" s="608"/>
      <c r="F1" s="608"/>
      <c r="G1" s="608"/>
      <c r="H1" s="608"/>
      <c r="I1" s="608"/>
      <c r="J1" s="608"/>
      <c r="K1" s="608"/>
      <c r="L1" s="608"/>
      <c r="M1" s="608"/>
    </row>
    <row r="2" spans="9:13" ht="69.75" customHeight="1">
      <c r="I2" s="557" t="s">
        <v>537</v>
      </c>
      <c r="J2" s="557"/>
      <c r="K2" s="557"/>
      <c r="L2" s="557"/>
      <c r="M2" s="557"/>
    </row>
    <row r="3" spans="3:13" ht="33.75" customHeight="1">
      <c r="C3" s="550" t="s">
        <v>549</v>
      </c>
      <c r="D3" s="550"/>
      <c r="E3" s="550"/>
      <c r="F3" s="612"/>
      <c r="G3" s="612"/>
      <c r="H3" s="612"/>
      <c r="I3" s="612"/>
      <c r="J3" s="612"/>
      <c r="K3" s="612"/>
      <c r="L3" s="612"/>
      <c r="M3" s="157"/>
    </row>
    <row r="4" spans="1:13" ht="45" customHeight="1">
      <c r="A4" s="2"/>
      <c r="B4" s="542" t="s">
        <v>496</v>
      </c>
      <c r="C4" s="543"/>
      <c r="D4" s="543"/>
      <c r="E4" s="543"/>
      <c r="F4" s="543"/>
      <c r="G4" s="543"/>
      <c r="H4" s="543"/>
      <c r="I4" s="543"/>
      <c r="J4" s="543"/>
      <c r="K4" s="543"/>
      <c r="L4" s="543"/>
      <c r="M4" s="543"/>
    </row>
    <row r="5" spans="2:13" ht="18.75" customHeight="1">
      <c r="B5" s="52"/>
      <c r="C5" s="53"/>
      <c r="D5" s="53"/>
      <c r="E5" s="53"/>
      <c r="F5" s="53"/>
      <c r="G5" s="8"/>
      <c r="H5" s="60"/>
      <c r="I5" s="60"/>
      <c r="J5" s="61"/>
      <c r="K5" s="60"/>
      <c r="L5" s="60"/>
      <c r="M5" s="42" t="s">
        <v>671</v>
      </c>
    </row>
    <row r="6" spans="1:13" ht="177.75" customHeight="1">
      <c r="A6" s="56"/>
      <c r="B6" s="37" t="s">
        <v>669</v>
      </c>
      <c r="C6" s="37" t="s">
        <v>58</v>
      </c>
      <c r="D6" s="37" t="s">
        <v>224</v>
      </c>
      <c r="E6" s="37" t="s">
        <v>228</v>
      </c>
      <c r="F6" s="37" t="s">
        <v>223</v>
      </c>
      <c r="G6" s="63" t="s">
        <v>63</v>
      </c>
      <c r="H6" s="43" t="s">
        <v>497</v>
      </c>
      <c r="I6" s="43" t="s">
        <v>498</v>
      </c>
      <c r="J6" s="43" t="s">
        <v>499</v>
      </c>
      <c r="K6" s="43" t="s">
        <v>500</v>
      </c>
      <c r="L6" s="610" t="s">
        <v>501</v>
      </c>
      <c r="M6" s="611"/>
    </row>
    <row r="7" spans="1:13" s="411" customFormat="1" ht="39" customHeight="1">
      <c r="A7" s="408"/>
      <c r="B7" s="109" t="s">
        <v>652</v>
      </c>
      <c r="C7" s="109"/>
      <c r="D7" s="109" t="s">
        <v>638</v>
      </c>
      <c r="E7" s="109"/>
      <c r="F7" s="109"/>
      <c r="G7" s="108" t="s">
        <v>382</v>
      </c>
      <c r="H7" s="409"/>
      <c r="I7" s="409"/>
      <c r="J7" s="409"/>
      <c r="K7" s="414">
        <f>K9+K29</f>
        <v>20000</v>
      </c>
      <c r="L7" s="603"/>
      <c r="M7" s="609"/>
    </row>
    <row r="8" spans="2:13" ht="24" customHeight="1" hidden="1">
      <c r="B8" s="54"/>
      <c r="C8" s="55"/>
      <c r="D8" s="55"/>
      <c r="E8" s="55"/>
      <c r="F8" s="55"/>
      <c r="G8" s="47"/>
      <c r="H8" s="45"/>
      <c r="I8" s="45"/>
      <c r="J8" s="45"/>
      <c r="K8" s="415"/>
      <c r="L8" s="45"/>
      <c r="M8" s="45"/>
    </row>
    <row r="9" spans="1:13" s="115" customFormat="1" ht="36" customHeight="1">
      <c r="A9" s="111"/>
      <c r="B9" s="106" t="s">
        <v>642</v>
      </c>
      <c r="C9" s="107" t="s">
        <v>653</v>
      </c>
      <c r="D9" s="107" t="s">
        <v>667</v>
      </c>
      <c r="E9" s="107" t="s">
        <v>230</v>
      </c>
      <c r="F9" s="107" t="s">
        <v>639</v>
      </c>
      <c r="G9" s="126" t="s">
        <v>672</v>
      </c>
      <c r="H9" s="125" t="s">
        <v>673</v>
      </c>
      <c r="I9" s="125"/>
      <c r="J9" s="125"/>
      <c r="K9" s="194">
        <v>20000</v>
      </c>
      <c r="L9" s="601"/>
      <c r="M9" s="605"/>
    </row>
    <row r="10" spans="1:13" s="62" customFormat="1" ht="29.25" customHeight="1" hidden="1">
      <c r="A10" s="51"/>
      <c r="B10" s="46"/>
      <c r="C10" s="55" t="s">
        <v>105</v>
      </c>
      <c r="D10" s="55"/>
      <c r="E10" s="55"/>
      <c r="F10" s="55" t="s">
        <v>660</v>
      </c>
      <c r="G10" s="47" t="s">
        <v>113</v>
      </c>
      <c r="H10" s="125" t="s">
        <v>107</v>
      </c>
      <c r="I10" s="48"/>
      <c r="J10" s="48"/>
      <c r="K10" s="194"/>
      <c r="L10" s="601"/>
      <c r="M10" s="602"/>
    </row>
    <row r="11" spans="1:13" s="115" customFormat="1" ht="39.75" customHeight="1" hidden="1">
      <c r="A11" s="111"/>
      <c r="B11" s="112"/>
      <c r="C11" s="113"/>
      <c r="D11" s="113"/>
      <c r="E11" s="113"/>
      <c r="F11" s="113"/>
      <c r="G11" s="110" t="s">
        <v>61</v>
      </c>
      <c r="H11" s="114"/>
      <c r="I11" s="114"/>
      <c r="J11" s="114"/>
      <c r="K11" s="267"/>
      <c r="L11" s="603"/>
      <c r="M11" s="604"/>
    </row>
    <row r="12" spans="1:13" s="115" customFormat="1" ht="21.75" customHeight="1" hidden="1">
      <c r="A12" s="111"/>
      <c r="B12" s="106"/>
      <c r="C12" s="107" t="s">
        <v>674</v>
      </c>
      <c r="D12" s="107"/>
      <c r="E12" s="107"/>
      <c r="F12" s="107" t="s">
        <v>658</v>
      </c>
      <c r="G12" s="126" t="s">
        <v>675</v>
      </c>
      <c r="H12" s="124" t="s">
        <v>676</v>
      </c>
      <c r="I12" s="125"/>
      <c r="J12" s="125"/>
      <c r="K12" s="194"/>
      <c r="L12" s="601"/>
      <c r="M12" s="602"/>
    </row>
    <row r="13" spans="2:13" ht="23.25" customHeight="1" hidden="1">
      <c r="B13" s="73">
        <v>1000000</v>
      </c>
      <c r="C13" s="70"/>
      <c r="D13" s="70"/>
      <c r="E13" s="70"/>
      <c r="F13" s="71"/>
      <c r="G13" s="74" t="s">
        <v>677</v>
      </c>
      <c r="H13" s="72"/>
      <c r="I13" s="72"/>
      <c r="J13" s="72"/>
      <c r="K13" s="267"/>
      <c r="L13" s="149"/>
      <c r="M13" s="119"/>
    </row>
    <row r="14" spans="2:13" ht="18" customHeight="1" hidden="1">
      <c r="B14" s="43"/>
      <c r="C14" s="107" t="s">
        <v>691</v>
      </c>
      <c r="D14" s="107"/>
      <c r="E14" s="107"/>
      <c r="F14" s="55" t="s">
        <v>719</v>
      </c>
      <c r="G14" s="47" t="s">
        <v>101</v>
      </c>
      <c r="H14" s="125" t="s">
        <v>673</v>
      </c>
      <c r="I14" s="48"/>
      <c r="J14" s="48"/>
      <c r="K14" s="194"/>
      <c r="L14" s="606"/>
      <c r="M14" s="607"/>
    </row>
    <row r="15" spans="2:13" ht="23.25" customHeight="1" hidden="1">
      <c r="B15" s="43"/>
      <c r="C15" s="46"/>
      <c r="D15" s="46"/>
      <c r="E15" s="46"/>
      <c r="F15" s="55"/>
      <c r="G15" s="50"/>
      <c r="H15" s="45"/>
      <c r="I15" s="45"/>
      <c r="J15" s="45"/>
      <c r="K15" s="415"/>
      <c r="L15" s="151"/>
      <c r="M15" s="121"/>
    </row>
    <row r="16" spans="2:13" ht="22.5" customHeight="1" hidden="1">
      <c r="B16" s="43"/>
      <c r="C16" s="46"/>
      <c r="D16" s="46"/>
      <c r="E16" s="46"/>
      <c r="F16" s="55"/>
      <c r="G16" s="50"/>
      <c r="H16" s="45"/>
      <c r="I16" s="45"/>
      <c r="J16" s="45"/>
      <c r="K16" s="415"/>
      <c r="L16" s="151"/>
      <c r="M16" s="121"/>
    </row>
    <row r="17" spans="2:13" ht="22.5" customHeight="1" hidden="1">
      <c r="B17" s="43" t="s">
        <v>642</v>
      </c>
      <c r="C17" s="43" t="s">
        <v>642</v>
      </c>
      <c r="D17" s="43"/>
      <c r="E17" s="43"/>
      <c r="F17" s="54"/>
      <c r="G17" s="49" t="s">
        <v>642</v>
      </c>
      <c r="H17" s="48"/>
      <c r="I17" s="48"/>
      <c r="J17" s="48"/>
      <c r="K17" s="194"/>
      <c r="L17" s="150"/>
      <c r="M17" s="120"/>
    </row>
    <row r="18" spans="2:13" ht="21.75" customHeight="1" hidden="1">
      <c r="B18" s="73">
        <v>1500000</v>
      </c>
      <c r="C18" s="73"/>
      <c r="D18" s="73"/>
      <c r="E18" s="73"/>
      <c r="F18" s="67"/>
      <c r="G18" s="110" t="s">
        <v>77</v>
      </c>
      <c r="H18" s="75"/>
      <c r="I18" s="75"/>
      <c r="J18" s="75"/>
      <c r="K18" s="416"/>
      <c r="L18" s="614"/>
      <c r="M18" s="602"/>
    </row>
    <row r="19" spans="1:13" s="62" customFormat="1" ht="23.25" customHeight="1" hidden="1">
      <c r="A19" s="51"/>
      <c r="B19" s="46" t="s">
        <v>642</v>
      </c>
      <c r="C19" s="107" t="s">
        <v>731</v>
      </c>
      <c r="D19" s="107"/>
      <c r="E19" s="107"/>
      <c r="F19" s="107" t="s">
        <v>729</v>
      </c>
      <c r="G19" s="148" t="s">
        <v>732</v>
      </c>
      <c r="H19" s="125" t="s">
        <v>673</v>
      </c>
      <c r="I19" s="48"/>
      <c r="J19" s="48"/>
      <c r="K19" s="194"/>
      <c r="L19" s="613"/>
      <c r="M19" s="602"/>
    </row>
    <row r="20" spans="1:13" s="62" customFormat="1" ht="44.25" customHeight="1" hidden="1">
      <c r="A20" s="51"/>
      <c r="B20" s="46"/>
      <c r="C20" s="107" t="s">
        <v>674</v>
      </c>
      <c r="D20" s="107"/>
      <c r="E20" s="107"/>
      <c r="F20" s="107" t="s">
        <v>658</v>
      </c>
      <c r="G20" s="69" t="s">
        <v>701</v>
      </c>
      <c r="H20" s="124" t="s">
        <v>108</v>
      </c>
      <c r="I20" s="48"/>
      <c r="J20" s="48"/>
      <c r="K20" s="194"/>
      <c r="L20" s="613"/>
      <c r="M20" s="602"/>
    </row>
    <row r="21" spans="1:13" s="62" customFormat="1" ht="30" customHeight="1" hidden="1">
      <c r="A21" s="51"/>
      <c r="B21" s="46"/>
      <c r="C21" s="107"/>
      <c r="D21" s="107"/>
      <c r="E21" s="107"/>
      <c r="F21" s="113"/>
      <c r="G21" s="196" t="s">
        <v>97</v>
      </c>
      <c r="H21" s="114"/>
      <c r="I21" s="197"/>
      <c r="J21" s="72"/>
      <c r="K21" s="267"/>
      <c r="L21" s="615"/>
      <c r="M21" s="616"/>
    </row>
    <row r="22" spans="1:13" s="200" customFormat="1" ht="24" customHeight="1" hidden="1">
      <c r="A22" s="103"/>
      <c r="B22" s="106"/>
      <c r="C22" s="107" t="s">
        <v>705</v>
      </c>
      <c r="D22" s="107"/>
      <c r="E22" s="107"/>
      <c r="F22" s="107" t="s">
        <v>725</v>
      </c>
      <c r="G22" s="198" t="s">
        <v>610</v>
      </c>
      <c r="H22" s="125" t="s">
        <v>673</v>
      </c>
      <c r="I22" s="199"/>
      <c r="J22" s="199"/>
      <c r="K22" s="194"/>
      <c r="L22" s="601"/>
      <c r="M22" s="605"/>
    </row>
    <row r="23" spans="1:13" s="200" customFormat="1" ht="24" customHeight="1" hidden="1">
      <c r="A23" s="103"/>
      <c r="B23" s="106"/>
      <c r="C23" s="107" t="s">
        <v>98</v>
      </c>
      <c r="D23" s="107"/>
      <c r="E23" s="107"/>
      <c r="F23" s="107" t="s">
        <v>100</v>
      </c>
      <c r="G23" s="198" t="s">
        <v>99</v>
      </c>
      <c r="H23" s="125" t="s">
        <v>673</v>
      </c>
      <c r="I23" s="199"/>
      <c r="J23" s="199"/>
      <c r="K23" s="194"/>
      <c r="L23" s="601"/>
      <c r="M23" s="605"/>
    </row>
    <row r="24" spans="1:13" s="200" customFormat="1" ht="75" customHeight="1" hidden="1">
      <c r="A24" s="103"/>
      <c r="B24" s="106"/>
      <c r="C24" s="107" t="s">
        <v>659</v>
      </c>
      <c r="D24" s="107"/>
      <c r="E24" s="107"/>
      <c r="F24" s="107" t="s">
        <v>660</v>
      </c>
      <c r="G24" s="191" t="s">
        <v>93</v>
      </c>
      <c r="H24" s="124" t="s">
        <v>106</v>
      </c>
      <c r="I24" s="194"/>
      <c r="J24" s="199"/>
      <c r="K24" s="194"/>
      <c r="L24" s="601"/>
      <c r="M24" s="605"/>
    </row>
    <row r="25" spans="1:13" s="200" customFormat="1" ht="75" customHeight="1" hidden="1">
      <c r="A25" s="103"/>
      <c r="B25" s="106"/>
      <c r="C25" s="107" t="s">
        <v>659</v>
      </c>
      <c r="D25" s="107"/>
      <c r="E25" s="107"/>
      <c r="F25" s="107" t="s">
        <v>660</v>
      </c>
      <c r="G25" s="191" t="s">
        <v>93</v>
      </c>
      <c r="H25" s="124" t="s">
        <v>111</v>
      </c>
      <c r="I25" s="194"/>
      <c r="J25" s="199"/>
      <c r="K25" s="194"/>
      <c r="L25" s="601"/>
      <c r="M25" s="605"/>
    </row>
    <row r="26" spans="1:13" s="200" customFormat="1" ht="75" customHeight="1" hidden="1">
      <c r="A26" s="103"/>
      <c r="B26" s="106"/>
      <c r="C26" s="107" t="s">
        <v>659</v>
      </c>
      <c r="D26" s="107"/>
      <c r="E26" s="107"/>
      <c r="F26" s="107" t="s">
        <v>660</v>
      </c>
      <c r="G26" s="191" t="s">
        <v>93</v>
      </c>
      <c r="H26" s="124" t="s">
        <v>112</v>
      </c>
      <c r="I26" s="194"/>
      <c r="J26" s="199"/>
      <c r="K26" s="194"/>
      <c r="L26" s="601"/>
      <c r="M26" s="605"/>
    </row>
    <row r="27" spans="1:13" s="62" customFormat="1" ht="50.25" customHeight="1" hidden="1">
      <c r="A27" s="51"/>
      <c r="B27" s="46"/>
      <c r="C27" s="107" t="s">
        <v>659</v>
      </c>
      <c r="D27" s="107"/>
      <c r="E27" s="107"/>
      <c r="F27" s="107" t="s">
        <v>660</v>
      </c>
      <c r="G27" s="191" t="s">
        <v>93</v>
      </c>
      <c r="H27" s="124" t="s">
        <v>96</v>
      </c>
      <c r="I27" s="97"/>
      <c r="J27" s="48"/>
      <c r="K27" s="194"/>
      <c r="L27" s="601"/>
      <c r="M27" s="602"/>
    </row>
    <row r="28" spans="1:13" s="62" customFormat="1" ht="47.25" customHeight="1" hidden="1">
      <c r="A28" s="51"/>
      <c r="B28" s="46"/>
      <c r="C28" s="107" t="s">
        <v>659</v>
      </c>
      <c r="D28" s="107"/>
      <c r="E28" s="107"/>
      <c r="F28" s="107" t="s">
        <v>660</v>
      </c>
      <c r="G28" s="191" t="s">
        <v>93</v>
      </c>
      <c r="H28" s="124" t="s">
        <v>102</v>
      </c>
      <c r="I28" s="97"/>
      <c r="J28" s="48"/>
      <c r="K28" s="194"/>
      <c r="L28" s="601"/>
      <c r="M28" s="602"/>
    </row>
    <row r="29" spans="1:13" s="62" customFormat="1" ht="47.25" customHeight="1" hidden="1">
      <c r="A29" s="51"/>
      <c r="B29" s="46"/>
      <c r="C29" s="107"/>
      <c r="D29" s="107" t="s">
        <v>225</v>
      </c>
      <c r="E29" s="107" t="s">
        <v>226</v>
      </c>
      <c r="F29" s="107" t="s">
        <v>660</v>
      </c>
      <c r="G29" s="191" t="s">
        <v>227</v>
      </c>
      <c r="H29" s="191" t="s">
        <v>227</v>
      </c>
      <c r="I29" s="97"/>
      <c r="J29" s="48"/>
      <c r="K29" s="194"/>
      <c r="L29" s="601"/>
      <c r="M29" s="602"/>
    </row>
    <row r="30" spans="1:13" s="422" customFormat="1" ht="64.5" customHeight="1">
      <c r="A30" s="99"/>
      <c r="B30" s="100"/>
      <c r="C30" s="404"/>
      <c r="D30" s="407" t="s">
        <v>234</v>
      </c>
      <c r="E30" s="407"/>
      <c r="F30" s="407"/>
      <c r="G30" s="270" t="s">
        <v>463</v>
      </c>
      <c r="H30" s="419"/>
      <c r="I30" s="414"/>
      <c r="J30" s="420"/>
      <c r="K30" s="414">
        <f>K31+K32</f>
        <v>200540</v>
      </c>
      <c r="L30" s="401"/>
      <c r="M30" s="421"/>
    </row>
    <row r="31" spans="1:13" s="200" customFormat="1" ht="42.75" customHeight="1">
      <c r="A31" s="103"/>
      <c r="B31" s="106"/>
      <c r="C31" s="107"/>
      <c r="D31" s="107" t="s">
        <v>760</v>
      </c>
      <c r="E31" s="107" t="s">
        <v>297</v>
      </c>
      <c r="F31" s="107" t="s">
        <v>804</v>
      </c>
      <c r="G31" s="423" t="s">
        <v>298</v>
      </c>
      <c r="H31" s="125" t="s">
        <v>673</v>
      </c>
      <c r="I31" s="194"/>
      <c r="J31" s="199"/>
      <c r="K31" s="194">
        <v>46040</v>
      </c>
      <c r="L31" s="209"/>
      <c r="M31" s="405"/>
    </row>
    <row r="32" spans="1:13" s="200" customFormat="1" ht="78.75" customHeight="1">
      <c r="A32" s="103"/>
      <c r="B32" s="106"/>
      <c r="C32" s="107"/>
      <c r="D32" s="107" t="s">
        <v>777</v>
      </c>
      <c r="E32" s="107" t="s">
        <v>778</v>
      </c>
      <c r="F32" s="107" t="s">
        <v>660</v>
      </c>
      <c r="G32" s="423" t="s">
        <v>779</v>
      </c>
      <c r="H32" s="124" t="s">
        <v>791</v>
      </c>
      <c r="I32" s="194"/>
      <c r="J32" s="199"/>
      <c r="K32" s="194">
        <v>154500</v>
      </c>
      <c r="L32" s="209"/>
      <c r="M32" s="405"/>
    </row>
    <row r="33" spans="1:13" s="200" customFormat="1" ht="78.75" customHeight="1">
      <c r="A33" s="103"/>
      <c r="B33" s="106"/>
      <c r="C33" s="107"/>
      <c r="D33" s="407" t="s">
        <v>280</v>
      </c>
      <c r="E33" s="113"/>
      <c r="F33" s="113"/>
      <c r="G33" s="270" t="s">
        <v>780</v>
      </c>
      <c r="H33" s="114"/>
      <c r="I33" s="267"/>
      <c r="J33" s="554"/>
      <c r="K33" s="267">
        <f>K34+K35</f>
        <v>732386</v>
      </c>
      <c r="L33" s="555"/>
      <c r="M33" s="556"/>
    </row>
    <row r="34" spans="1:13" s="200" customFormat="1" ht="78.75" customHeight="1">
      <c r="A34" s="103"/>
      <c r="B34" s="106"/>
      <c r="C34" s="107"/>
      <c r="D34" s="107" t="s">
        <v>781</v>
      </c>
      <c r="E34" s="107" t="s">
        <v>778</v>
      </c>
      <c r="F34" s="107" t="s">
        <v>660</v>
      </c>
      <c r="G34" s="423" t="s">
        <v>779</v>
      </c>
      <c r="H34" s="124" t="s">
        <v>790</v>
      </c>
      <c r="I34" s="194"/>
      <c r="J34" s="199"/>
      <c r="K34" s="194">
        <v>500000</v>
      </c>
      <c r="L34" s="209"/>
      <c r="M34" s="405"/>
    </row>
    <row r="35" spans="1:13" s="200" customFormat="1" ht="109.5" customHeight="1">
      <c r="A35" s="103"/>
      <c r="B35" s="106"/>
      <c r="C35" s="107"/>
      <c r="D35" s="107" t="s">
        <v>781</v>
      </c>
      <c r="E35" s="107" t="s">
        <v>778</v>
      </c>
      <c r="F35" s="107" t="s">
        <v>660</v>
      </c>
      <c r="G35" s="423" t="s">
        <v>779</v>
      </c>
      <c r="H35" s="124" t="s">
        <v>788</v>
      </c>
      <c r="I35" s="194"/>
      <c r="J35" s="199"/>
      <c r="K35" s="194">
        <v>232386</v>
      </c>
      <c r="L35" s="209"/>
      <c r="M35" s="405"/>
    </row>
    <row r="36" spans="1:13" s="425" customFormat="1" ht="68.25" customHeight="1">
      <c r="A36" s="424"/>
      <c r="B36" s="110"/>
      <c r="C36" s="110"/>
      <c r="D36" s="110">
        <v>1010000</v>
      </c>
      <c r="E36" s="110"/>
      <c r="F36" s="407"/>
      <c r="G36" s="270" t="s">
        <v>314</v>
      </c>
      <c r="H36" s="412"/>
      <c r="I36" s="414"/>
      <c r="J36" s="412"/>
      <c r="K36" s="414">
        <f>K37+K38</f>
        <v>54000</v>
      </c>
      <c r="L36" s="603"/>
      <c r="M36" s="604"/>
    </row>
    <row r="37" spans="1:13" s="115" customFormat="1" ht="42.75" customHeight="1">
      <c r="A37" s="111"/>
      <c r="B37" s="108"/>
      <c r="C37" s="108"/>
      <c r="D37" s="106">
        <v>1014030</v>
      </c>
      <c r="E37" s="106">
        <v>4030</v>
      </c>
      <c r="F37" s="107" t="s">
        <v>798</v>
      </c>
      <c r="G37" s="271" t="s">
        <v>296</v>
      </c>
      <c r="H37" s="125" t="s">
        <v>673</v>
      </c>
      <c r="I37" s="417"/>
      <c r="J37" s="413"/>
      <c r="K37" s="417">
        <v>40000</v>
      </c>
      <c r="L37" s="406"/>
      <c r="M37" s="410"/>
    </row>
    <row r="38" spans="1:13" s="115" customFormat="1" ht="45.75" customHeight="1">
      <c r="A38" s="111"/>
      <c r="B38" s="106"/>
      <c r="C38" s="106">
        <v>110201</v>
      </c>
      <c r="D38" s="106">
        <v>1014081</v>
      </c>
      <c r="E38" s="106">
        <v>4081</v>
      </c>
      <c r="F38" s="107" t="s">
        <v>802</v>
      </c>
      <c r="G38" s="191" t="s">
        <v>474</v>
      </c>
      <c r="H38" s="125" t="s">
        <v>673</v>
      </c>
      <c r="I38" s="194"/>
      <c r="J38" s="125"/>
      <c r="K38" s="194">
        <v>14000</v>
      </c>
      <c r="L38" s="601"/>
      <c r="M38" s="605"/>
    </row>
    <row r="39" spans="1:13" s="123" customFormat="1" ht="24" customHeight="1" hidden="1">
      <c r="A39" s="122"/>
      <c r="B39" s="106"/>
      <c r="C39" s="106">
        <v>110502</v>
      </c>
      <c r="D39" s="106"/>
      <c r="E39" s="106"/>
      <c r="F39" s="107" t="s">
        <v>802</v>
      </c>
      <c r="G39" s="80" t="s">
        <v>803</v>
      </c>
      <c r="H39" s="125" t="s">
        <v>673</v>
      </c>
      <c r="I39" s="194"/>
      <c r="J39" s="125"/>
      <c r="K39" s="194"/>
      <c r="L39" s="601"/>
      <c r="M39" s="602"/>
    </row>
    <row r="40" spans="1:13" s="123" customFormat="1" ht="24" customHeight="1" hidden="1">
      <c r="A40" s="122"/>
      <c r="B40" s="106"/>
      <c r="C40" s="106"/>
      <c r="D40" s="106"/>
      <c r="E40" s="106"/>
      <c r="F40" s="107"/>
      <c r="G40" s="212" t="s">
        <v>109</v>
      </c>
      <c r="H40" s="125"/>
      <c r="I40" s="194"/>
      <c r="J40" s="125"/>
      <c r="K40" s="194"/>
      <c r="L40" s="214"/>
      <c r="M40" s="210"/>
    </row>
    <row r="41" spans="1:13" s="123" customFormat="1" ht="60" customHeight="1" hidden="1">
      <c r="A41" s="122"/>
      <c r="B41" s="106"/>
      <c r="C41" s="106">
        <v>160903</v>
      </c>
      <c r="D41" s="106"/>
      <c r="E41" s="106"/>
      <c r="F41" s="107" t="s">
        <v>804</v>
      </c>
      <c r="G41" s="211" t="s">
        <v>690</v>
      </c>
      <c r="H41" s="125" t="s">
        <v>673</v>
      </c>
      <c r="I41" s="194"/>
      <c r="J41" s="125"/>
      <c r="K41" s="194"/>
      <c r="L41" s="209"/>
      <c r="M41" s="210"/>
    </row>
    <row r="42" spans="1:13" s="123" customFormat="1" ht="61.5" customHeight="1" hidden="1">
      <c r="A42" s="122"/>
      <c r="B42" s="106"/>
      <c r="C42" s="106"/>
      <c r="D42" s="112">
        <v>2410000</v>
      </c>
      <c r="E42" s="112"/>
      <c r="F42" s="113"/>
      <c r="G42" s="189" t="s">
        <v>485</v>
      </c>
      <c r="H42" s="114"/>
      <c r="I42" s="267"/>
      <c r="J42" s="114"/>
      <c r="K42" s="267"/>
      <c r="L42" s="603"/>
      <c r="M42" s="618"/>
    </row>
    <row r="43" spans="1:13" s="123" customFormat="1" ht="44.25" customHeight="1" hidden="1">
      <c r="A43" s="122"/>
      <c r="B43" s="106"/>
      <c r="C43" s="106">
        <v>160903</v>
      </c>
      <c r="D43" s="106">
        <v>2417110</v>
      </c>
      <c r="E43" s="106">
        <v>7330</v>
      </c>
      <c r="F43" s="107" t="s">
        <v>804</v>
      </c>
      <c r="G43" s="126" t="s">
        <v>298</v>
      </c>
      <c r="H43" s="125" t="s">
        <v>673</v>
      </c>
      <c r="I43" s="194"/>
      <c r="J43" s="125"/>
      <c r="K43" s="194"/>
      <c r="L43" s="619"/>
      <c r="M43" s="620"/>
    </row>
    <row r="44" spans="1:13" s="118" customFormat="1" ht="33.75" customHeight="1">
      <c r="A44" s="116"/>
      <c r="B44" s="117"/>
      <c r="C44" s="145"/>
      <c r="D44" s="145"/>
      <c r="E44" s="145"/>
      <c r="F44" s="147"/>
      <c r="G44" s="145" t="s">
        <v>655</v>
      </c>
      <c r="H44" s="146"/>
      <c r="I44" s="208"/>
      <c r="J44" s="207"/>
      <c r="K44" s="418">
        <f>K7+K36+K30+K33</f>
        <v>1006926</v>
      </c>
      <c r="L44" s="621"/>
      <c r="M44" s="602"/>
    </row>
    <row r="46" spans="2:20" ht="42.75" customHeight="1">
      <c r="B46" s="617"/>
      <c r="C46" s="617"/>
      <c r="D46" s="617"/>
      <c r="E46" s="617"/>
      <c r="F46" s="617"/>
      <c r="G46" s="617"/>
      <c r="H46" s="617"/>
      <c r="I46" s="617"/>
      <c r="J46" s="617"/>
      <c r="K46" s="617"/>
      <c r="L46" s="617"/>
      <c r="M46" s="617"/>
      <c r="N46" s="62"/>
      <c r="O46" s="62"/>
      <c r="P46" s="62"/>
      <c r="Q46" s="62"/>
      <c r="R46" s="62"/>
      <c r="S46" s="62"/>
      <c r="T46" s="62"/>
    </row>
    <row r="47" spans="2:20" ht="20.25" customHeight="1">
      <c r="B47" s="535"/>
      <c r="C47" s="535"/>
      <c r="D47" s="535"/>
      <c r="E47" s="535"/>
      <c r="F47" s="535"/>
      <c r="G47" s="535"/>
      <c r="H47" s="535"/>
      <c r="I47" s="535"/>
      <c r="J47" s="535"/>
      <c r="K47" s="535"/>
      <c r="L47" s="535"/>
      <c r="M47" s="535"/>
      <c r="N47" s="535"/>
      <c r="O47" s="535"/>
      <c r="P47" s="535"/>
      <c r="Q47" s="535"/>
      <c r="R47" s="535"/>
      <c r="S47" s="535"/>
      <c r="T47" s="535"/>
    </row>
    <row r="48" spans="2:20" ht="19.5" customHeight="1">
      <c r="B48" s="535"/>
      <c r="C48" s="535"/>
      <c r="D48" s="535"/>
      <c r="E48" s="535"/>
      <c r="F48" s="535"/>
      <c r="G48" s="535"/>
      <c r="H48" s="535"/>
      <c r="I48" s="535"/>
      <c r="J48" s="535"/>
      <c r="K48" s="535"/>
      <c r="L48" s="535"/>
      <c r="M48" s="535"/>
      <c r="N48" s="535"/>
      <c r="O48" s="535"/>
      <c r="P48" s="535"/>
      <c r="Q48" s="535"/>
      <c r="R48" s="535"/>
      <c r="S48" s="535"/>
      <c r="T48" s="535"/>
    </row>
    <row r="50" spans="2:5" ht="12.75">
      <c r="B50" s="65"/>
      <c r="C50" s="2"/>
      <c r="D50" s="2"/>
      <c r="E50" s="2"/>
    </row>
  </sheetData>
  <sheetProtection/>
  <mergeCells count="32">
    <mergeCell ref="L29:M29"/>
    <mergeCell ref="B48:T48"/>
    <mergeCell ref="B46:M46"/>
    <mergeCell ref="L42:M42"/>
    <mergeCell ref="L43:M43"/>
    <mergeCell ref="L44:M44"/>
    <mergeCell ref="B47:T47"/>
    <mergeCell ref="L27:M27"/>
    <mergeCell ref="L26:M26"/>
    <mergeCell ref="L20:M20"/>
    <mergeCell ref="L18:M18"/>
    <mergeCell ref="L19:M19"/>
    <mergeCell ref="L21:M21"/>
    <mergeCell ref="L25:M25"/>
    <mergeCell ref="L23:M23"/>
    <mergeCell ref="B1:M1"/>
    <mergeCell ref="B4:M4"/>
    <mergeCell ref="L9:M9"/>
    <mergeCell ref="L7:M7"/>
    <mergeCell ref="I2:M2"/>
    <mergeCell ref="L6:M6"/>
    <mergeCell ref="C3:L3"/>
    <mergeCell ref="L10:M10"/>
    <mergeCell ref="L11:M11"/>
    <mergeCell ref="L39:M39"/>
    <mergeCell ref="L24:M24"/>
    <mergeCell ref="L28:M28"/>
    <mergeCell ref="L36:M36"/>
    <mergeCell ref="L38:M38"/>
    <mergeCell ref="L12:M12"/>
    <mergeCell ref="L14:M14"/>
    <mergeCell ref="L22:M22"/>
  </mergeCells>
  <printOptions horizontalCentered="1"/>
  <pageMargins left="0.6299212598425197" right="0.3937007874015748" top="0.7086614173228347" bottom="0.5118110236220472" header="0.2362204724409449" footer="0.1968503937007874"/>
  <pageSetup horizontalDpi="600" verticalDpi="600" orientation="landscape" paperSize="9" scale="70" r:id="rId1"/>
  <rowBreaks count="1" manualBreakCount="1">
    <brk id="51" max="9" man="1"/>
  </rowBreaks>
</worksheet>
</file>

<file path=xl/worksheets/sheet7.xml><?xml version="1.0" encoding="utf-8"?>
<worksheet xmlns="http://schemas.openxmlformats.org/spreadsheetml/2006/main" xmlns:r="http://schemas.openxmlformats.org/officeDocument/2006/relationships">
  <dimension ref="A1:U75"/>
  <sheetViews>
    <sheetView tabSelected="1" zoomScale="85" zoomScaleNormal="85" zoomScaleSheetLayoutView="75" zoomScalePageLayoutView="0" workbookViewId="0" topLeftCell="D1">
      <pane ySplit="8" topLeftCell="BM37" activePane="bottomLeft" state="frozen"/>
      <selection pane="topLeft" activeCell="E1" sqref="E1"/>
      <selection pane="bottomLeft" activeCell="E68" sqref="E68"/>
    </sheetView>
  </sheetViews>
  <sheetFormatPr defaultColWidth="9.16015625" defaultRowHeight="12.75"/>
  <cols>
    <col min="1" max="1" width="3.83203125" style="7" hidden="1" customWidth="1"/>
    <col min="2" max="2" width="16.5" style="51" hidden="1" customWidth="1"/>
    <col min="3" max="3" width="15.5" style="51" hidden="1" customWidth="1"/>
    <col min="4" max="4" width="12.83203125" style="51" customWidth="1"/>
    <col min="5" max="5" width="12.16015625" style="51" customWidth="1"/>
    <col min="6" max="6" width="9.83203125" style="51" customWidth="1"/>
    <col min="7" max="7" width="42.66015625" style="7" customWidth="1"/>
    <col min="8" max="8" width="61.16015625" style="7" customWidth="1"/>
    <col min="9" max="9" width="26.16015625" style="7" customWidth="1"/>
    <col min="10" max="10" width="15.5" style="7" customWidth="1"/>
    <col min="11" max="11" width="21.16015625" style="7" customWidth="1"/>
    <col min="12" max="12" width="15.83203125" style="7" customWidth="1"/>
    <col min="13" max="13" width="15.5" style="7" customWidth="1"/>
    <col min="14" max="14" width="4.33203125" style="6" customWidth="1"/>
    <col min="15" max="16384" width="9.16015625" style="6" customWidth="1"/>
  </cols>
  <sheetData>
    <row r="1" spans="1:13" s="29" customFormat="1" ht="13.5" customHeight="1">
      <c r="A1" s="28"/>
      <c r="B1" s="622"/>
      <c r="C1" s="608"/>
      <c r="D1" s="608"/>
      <c r="E1" s="608"/>
      <c r="F1" s="608"/>
      <c r="G1" s="608"/>
      <c r="H1" s="608"/>
      <c r="I1" s="608"/>
      <c r="J1" s="608"/>
      <c r="K1" s="608"/>
      <c r="L1" s="608"/>
      <c r="M1" s="608"/>
    </row>
    <row r="2" spans="11:13" ht="84" customHeight="1">
      <c r="K2" s="557" t="s">
        <v>538</v>
      </c>
      <c r="L2" s="557"/>
      <c r="M2" s="557"/>
    </row>
    <row r="3" spans="6:13" ht="41.25" customHeight="1">
      <c r="F3" s="623" t="s">
        <v>550</v>
      </c>
      <c r="G3" s="624"/>
      <c r="H3" s="624"/>
      <c r="I3" s="624"/>
      <c r="J3" s="624"/>
      <c r="K3" s="624"/>
      <c r="L3" s="624"/>
      <c r="M3" s="157"/>
    </row>
    <row r="4" spans="1:13" ht="31.5" customHeight="1">
      <c r="A4" s="2"/>
      <c r="B4" s="542" t="s">
        <v>509</v>
      </c>
      <c r="C4" s="543"/>
      <c r="D4" s="543"/>
      <c r="E4" s="543"/>
      <c r="F4" s="543"/>
      <c r="G4" s="543"/>
      <c r="H4" s="543"/>
      <c r="I4" s="543"/>
      <c r="J4" s="543"/>
      <c r="K4" s="543"/>
      <c r="L4" s="543"/>
      <c r="M4" s="543"/>
    </row>
    <row r="5" spans="2:13" ht="15.75" customHeight="1">
      <c r="B5" s="52"/>
      <c r="C5" s="53"/>
      <c r="D5" s="53"/>
      <c r="E5" s="53"/>
      <c r="F5" s="53"/>
      <c r="G5" s="8"/>
      <c r="H5" s="60"/>
      <c r="I5" s="60"/>
      <c r="J5" s="60"/>
      <c r="K5" s="60"/>
      <c r="L5" s="61"/>
      <c r="M5" s="368" t="s">
        <v>671</v>
      </c>
    </row>
    <row r="6" spans="1:13" s="428" customFormat="1" ht="28.5" customHeight="1">
      <c r="A6" s="176"/>
      <c r="B6" s="426"/>
      <c r="C6" s="427"/>
      <c r="D6" s="631" t="s">
        <v>504</v>
      </c>
      <c r="E6" s="631" t="s">
        <v>503</v>
      </c>
      <c r="F6" s="631" t="s">
        <v>505</v>
      </c>
      <c r="G6" s="634" t="s">
        <v>506</v>
      </c>
      <c r="H6" s="629" t="s">
        <v>507</v>
      </c>
      <c r="I6" s="632" t="s">
        <v>508</v>
      </c>
      <c r="J6" s="629" t="s">
        <v>502</v>
      </c>
      <c r="K6" s="627" t="s">
        <v>629</v>
      </c>
      <c r="L6" s="625" t="s">
        <v>630</v>
      </c>
      <c r="M6" s="626"/>
    </row>
    <row r="7" spans="1:13" s="428" customFormat="1" ht="119.25" customHeight="1">
      <c r="A7" s="429"/>
      <c r="B7" s="430" t="s">
        <v>316</v>
      </c>
      <c r="C7" s="376" t="s">
        <v>58</v>
      </c>
      <c r="D7" s="630"/>
      <c r="E7" s="630"/>
      <c r="F7" s="630"/>
      <c r="G7" s="635"/>
      <c r="H7" s="630"/>
      <c r="I7" s="633"/>
      <c r="J7" s="630"/>
      <c r="K7" s="628"/>
      <c r="L7" s="431" t="s">
        <v>502</v>
      </c>
      <c r="M7" s="432" t="s">
        <v>493</v>
      </c>
    </row>
    <row r="8" spans="1:13" s="435" customFormat="1" ht="17.25" customHeight="1">
      <c r="A8" s="433"/>
      <c r="B8" s="430"/>
      <c r="C8" s="302"/>
      <c r="D8" s="302">
        <v>1</v>
      </c>
      <c r="E8" s="302">
        <v>2</v>
      </c>
      <c r="F8" s="302">
        <v>3</v>
      </c>
      <c r="G8" s="302">
        <v>4</v>
      </c>
      <c r="H8" s="301">
        <v>5</v>
      </c>
      <c r="I8" s="301">
        <v>6</v>
      </c>
      <c r="J8" s="301">
        <v>7</v>
      </c>
      <c r="K8" s="302">
        <v>8</v>
      </c>
      <c r="L8" s="434">
        <v>9</v>
      </c>
      <c r="M8" s="301">
        <v>10</v>
      </c>
    </row>
    <row r="9" spans="1:13" s="446" customFormat="1" ht="38.25" customHeight="1">
      <c r="A9" s="443"/>
      <c r="B9" s="444" t="s">
        <v>652</v>
      </c>
      <c r="C9" s="444"/>
      <c r="D9" s="444" t="s">
        <v>652</v>
      </c>
      <c r="E9" s="444"/>
      <c r="F9" s="444"/>
      <c r="G9" s="445" t="s">
        <v>370</v>
      </c>
      <c r="H9" s="409"/>
      <c r="I9" s="412" t="s">
        <v>510</v>
      </c>
      <c r="J9" s="414">
        <f>J11</f>
        <v>316407</v>
      </c>
      <c r="K9" s="414">
        <f>K11</f>
        <v>316407</v>
      </c>
      <c r="L9" s="414">
        <f>L11</f>
        <v>0</v>
      </c>
      <c r="M9" s="414">
        <f>M11</f>
        <v>0</v>
      </c>
    </row>
    <row r="10" spans="1:13" s="452" customFormat="1" ht="41.25" customHeight="1" hidden="1">
      <c r="A10" s="447"/>
      <c r="B10" s="448" t="s">
        <v>638</v>
      </c>
      <c r="C10" s="448"/>
      <c r="D10" s="448"/>
      <c r="E10" s="448"/>
      <c r="F10" s="448"/>
      <c r="G10" s="449" t="s">
        <v>317</v>
      </c>
      <c r="H10" s="450"/>
      <c r="I10" s="451"/>
      <c r="J10" s="415"/>
      <c r="K10" s="415"/>
      <c r="L10" s="415"/>
      <c r="M10" s="415"/>
    </row>
    <row r="11" spans="1:13" s="456" customFormat="1" ht="37.5" customHeight="1">
      <c r="A11" s="453"/>
      <c r="B11" s="454"/>
      <c r="C11" s="444"/>
      <c r="D11" s="444" t="s">
        <v>638</v>
      </c>
      <c r="E11" s="444"/>
      <c r="F11" s="444"/>
      <c r="G11" s="445" t="s">
        <v>361</v>
      </c>
      <c r="H11" s="420"/>
      <c r="I11" s="455" t="s">
        <v>510</v>
      </c>
      <c r="J11" s="414">
        <f>J12+J13+J15+J16+J17</f>
        <v>316407</v>
      </c>
      <c r="K11" s="414">
        <f>K12+K13+K15+K16+K17</f>
        <v>316407</v>
      </c>
      <c r="L11" s="414">
        <f>L12+L13+L15+L16+L17</f>
        <v>0</v>
      </c>
      <c r="M11" s="414">
        <f>M12+M13+M15+M16+M17</f>
        <v>0</v>
      </c>
    </row>
    <row r="12" spans="1:13" s="265" customFormat="1" ht="49.5" customHeight="1">
      <c r="A12" s="264"/>
      <c r="B12" s="84"/>
      <c r="C12" s="55" t="s">
        <v>678</v>
      </c>
      <c r="D12" s="107" t="s">
        <v>394</v>
      </c>
      <c r="E12" s="107" t="s">
        <v>395</v>
      </c>
      <c r="F12" s="107" t="s">
        <v>721</v>
      </c>
      <c r="G12" s="423" t="s">
        <v>477</v>
      </c>
      <c r="H12" s="468" t="s">
        <v>139</v>
      </c>
      <c r="I12" s="467" t="s">
        <v>140</v>
      </c>
      <c r="J12" s="457">
        <f aca="true" t="shared" si="0" ref="J12:J17">K12+L12</f>
        <v>104000</v>
      </c>
      <c r="K12" s="417">
        <v>104000</v>
      </c>
      <c r="L12" s="458"/>
      <c r="M12" s="415"/>
    </row>
    <row r="13" spans="1:13" s="179" customFormat="1" ht="55.5" customHeight="1">
      <c r="A13" s="176"/>
      <c r="B13" s="177" t="s">
        <v>642</v>
      </c>
      <c r="C13" s="177">
        <v>250404</v>
      </c>
      <c r="D13" s="463" t="s">
        <v>388</v>
      </c>
      <c r="E13" s="107" t="s">
        <v>5</v>
      </c>
      <c r="F13" s="463" t="s">
        <v>717</v>
      </c>
      <c r="G13" s="466" t="s">
        <v>389</v>
      </c>
      <c r="H13" s="462" t="s">
        <v>539</v>
      </c>
      <c r="I13" s="467" t="s">
        <v>378</v>
      </c>
      <c r="J13" s="457">
        <f t="shared" si="0"/>
        <v>159000</v>
      </c>
      <c r="K13" s="194">
        <v>159000</v>
      </c>
      <c r="L13" s="194"/>
      <c r="M13" s="415"/>
    </row>
    <row r="14" spans="1:13" s="179" customFormat="1" ht="84.75" customHeight="1" hidden="1">
      <c r="A14" s="176"/>
      <c r="B14" s="177"/>
      <c r="C14" s="177">
        <v>250404</v>
      </c>
      <c r="D14" s="462"/>
      <c r="E14" s="462"/>
      <c r="F14" s="463" t="s">
        <v>717</v>
      </c>
      <c r="G14" s="466"/>
      <c r="H14" s="465" t="s">
        <v>62</v>
      </c>
      <c r="I14" s="465"/>
      <c r="J14" s="457">
        <f t="shared" si="0"/>
        <v>0</v>
      </c>
      <c r="K14" s="194"/>
      <c r="L14" s="194"/>
      <c r="M14" s="415"/>
    </row>
    <row r="15" spans="1:13" s="179" customFormat="1" ht="51.75" customHeight="1">
      <c r="A15" s="176"/>
      <c r="B15" s="177"/>
      <c r="C15" s="177">
        <v>250404</v>
      </c>
      <c r="D15" s="463" t="s">
        <v>388</v>
      </c>
      <c r="E15" s="107" t="s">
        <v>5</v>
      </c>
      <c r="F15" s="463" t="s">
        <v>717</v>
      </c>
      <c r="G15" s="466" t="s">
        <v>389</v>
      </c>
      <c r="H15" s="462" t="s">
        <v>386</v>
      </c>
      <c r="I15" s="467" t="s">
        <v>379</v>
      </c>
      <c r="J15" s="457">
        <f t="shared" si="0"/>
        <v>1500</v>
      </c>
      <c r="K15" s="194">
        <v>1500</v>
      </c>
      <c r="L15" s="194"/>
      <c r="M15" s="415"/>
    </row>
    <row r="16" spans="1:13" s="179" customFormat="1" ht="48.75" customHeight="1">
      <c r="A16" s="176"/>
      <c r="B16" s="177"/>
      <c r="C16" s="177"/>
      <c r="D16" s="463" t="s">
        <v>388</v>
      </c>
      <c r="E16" s="107" t="s">
        <v>5</v>
      </c>
      <c r="F16" s="463" t="s">
        <v>717</v>
      </c>
      <c r="G16" s="466" t="s">
        <v>389</v>
      </c>
      <c r="H16" s="467" t="s">
        <v>511</v>
      </c>
      <c r="I16" s="467" t="s">
        <v>380</v>
      </c>
      <c r="J16" s="457">
        <f t="shared" si="0"/>
        <v>39907</v>
      </c>
      <c r="K16" s="194">
        <v>39907</v>
      </c>
      <c r="L16" s="194"/>
      <c r="M16" s="415"/>
    </row>
    <row r="17" spans="1:13" s="179" customFormat="1" ht="54" customHeight="1">
      <c r="A17" s="176"/>
      <c r="B17" s="177"/>
      <c r="C17" s="177">
        <v>250404</v>
      </c>
      <c r="D17" s="463" t="s">
        <v>554</v>
      </c>
      <c r="E17" s="107" t="s">
        <v>555</v>
      </c>
      <c r="F17" s="463" t="s">
        <v>660</v>
      </c>
      <c r="G17" s="466" t="s">
        <v>564</v>
      </c>
      <c r="H17" s="467" t="s">
        <v>511</v>
      </c>
      <c r="I17" s="467" t="s">
        <v>380</v>
      </c>
      <c r="J17" s="457">
        <f t="shared" si="0"/>
        <v>12000</v>
      </c>
      <c r="K17" s="194">
        <v>12000</v>
      </c>
      <c r="L17" s="194"/>
      <c r="M17" s="415"/>
    </row>
    <row r="18" spans="1:13" s="200" customFormat="1" ht="53.25" customHeight="1">
      <c r="A18" s="103"/>
      <c r="B18" s="112"/>
      <c r="C18" s="112"/>
      <c r="D18" s="444" t="s">
        <v>233</v>
      </c>
      <c r="E18" s="112"/>
      <c r="F18" s="113"/>
      <c r="G18" s="445" t="s">
        <v>371</v>
      </c>
      <c r="H18" s="475"/>
      <c r="I18" s="475"/>
      <c r="J18" s="476">
        <f>J19</f>
        <v>794540</v>
      </c>
      <c r="K18" s="414">
        <f>K19</f>
        <v>733600</v>
      </c>
      <c r="L18" s="414">
        <f>L19</f>
        <v>60940</v>
      </c>
      <c r="M18" s="414">
        <f>M19</f>
        <v>46040</v>
      </c>
    </row>
    <row r="19" spans="1:13" s="200" customFormat="1" ht="47.25" customHeight="1">
      <c r="A19" s="103"/>
      <c r="B19" s="112"/>
      <c r="C19" s="112"/>
      <c r="D19" s="444" t="s">
        <v>234</v>
      </c>
      <c r="E19" s="112"/>
      <c r="F19" s="113"/>
      <c r="G19" s="445" t="s">
        <v>362</v>
      </c>
      <c r="H19" s="475"/>
      <c r="I19" s="475"/>
      <c r="J19" s="476">
        <f aca="true" t="shared" si="1" ref="J19:J27">K19+L19</f>
        <v>794540</v>
      </c>
      <c r="K19" s="414">
        <f>K20+K26+K27+K28+K29+K30+K31+K32+K33+K34+K35+K36+K37+K40+K22+K23+K24+K25</f>
        <v>733600</v>
      </c>
      <c r="L19" s="414">
        <f>L20+L26+L27+L28+L29+L30+L31+L32+L33+L34+L35+L36+L37+L40+L22+L23+L24+L25</f>
        <v>60940</v>
      </c>
      <c r="M19" s="414">
        <f>M20+M26+M27+M28+M29+M30+M31+M32+M33+M34+M35+M36+M37+M40+M22+M23+M24+M25</f>
        <v>46040</v>
      </c>
    </row>
    <row r="20" spans="1:13" s="62" customFormat="1" ht="85.5" customHeight="1">
      <c r="A20" s="51"/>
      <c r="B20" s="70"/>
      <c r="C20" s="215">
        <v>80101</v>
      </c>
      <c r="D20" s="463" t="s">
        <v>236</v>
      </c>
      <c r="E20" s="469">
        <v>2010</v>
      </c>
      <c r="F20" s="470" t="s">
        <v>719</v>
      </c>
      <c r="G20" s="126" t="s">
        <v>194</v>
      </c>
      <c r="H20" s="525" t="s">
        <v>318</v>
      </c>
      <c r="I20" s="467" t="s">
        <v>45</v>
      </c>
      <c r="J20" s="457">
        <f t="shared" si="1"/>
        <v>10000</v>
      </c>
      <c r="K20" s="417">
        <v>10000</v>
      </c>
      <c r="L20" s="458"/>
      <c r="M20" s="415"/>
    </row>
    <row r="21" spans="1:13" s="62" customFormat="1" ht="52.5" customHeight="1" hidden="1">
      <c r="A21" s="51"/>
      <c r="B21" s="70"/>
      <c r="C21" s="215"/>
      <c r="D21" s="463"/>
      <c r="E21" s="469"/>
      <c r="F21" s="470"/>
      <c r="G21" s="423"/>
      <c r="H21" s="460" t="s">
        <v>561</v>
      </c>
      <c r="I21" s="460" t="s">
        <v>562</v>
      </c>
      <c r="J21" s="457">
        <f t="shared" si="1"/>
        <v>0</v>
      </c>
      <c r="K21" s="417"/>
      <c r="L21" s="458"/>
      <c r="M21" s="415"/>
    </row>
    <row r="22" spans="1:13" s="62" customFormat="1" ht="52.5" customHeight="1">
      <c r="A22" s="51"/>
      <c r="B22" s="70"/>
      <c r="C22" s="215"/>
      <c r="D22" s="55" t="s">
        <v>237</v>
      </c>
      <c r="E22" s="55" t="s">
        <v>238</v>
      </c>
      <c r="F22" s="55" t="s">
        <v>239</v>
      </c>
      <c r="G22" s="69" t="s">
        <v>240</v>
      </c>
      <c r="H22" s="524" t="s">
        <v>774</v>
      </c>
      <c r="I22" s="467" t="s">
        <v>773</v>
      </c>
      <c r="J22" s="457">
        <f t="shared" si="1"/>
        <v>12000</v>
      </c>
      <c r="K22" s="417">
        <v>12000</v>
      </c>
      <c r="L22" s="458"/>
      <c r="M22" s="415"/>
    </row>
    <row r="23" spans="1:13" s="62" customFormat="1" ht="90" customHeight="1">
      <c r="A23" s="51"/>
      <c r="B23" s="70"/>
      <c r="C23" s="215"/>
      <c r="D23" s="55" t="s">
        <v>237</v>
      </c>
      <c r="E23" s="55" t="s">
        <v>238</v>
      </c>
      <c r="F23" s="55" t="s">
        <v>239</v>
      </c>
      <c r="G23" s="69" t="s">
        <v>240</v>
      </c>
      <c r="H23" s="467" t="s">
        <v>318</v>
      </c>
      <c r="I23" s="467" t="s">
        <v>45</v>
      </c>
      <c r="J23" s="457">
        <f t="shared" si="1"/>
        <v>20000</v>
      </c>
      <c r="K23" s="417">
        <v>20000</v>
      </c>
      <c r="L23" s="458"/>
      <c r="M23" s="415"/>
    </row>
    <row r="24" spans="1:13" s="62" customFormat="1" ht="93" customHeight="1">
      <c r="A24" s="51"/>
      <c r="B24" s="70"/>
      <c r="C24" s="215"/>
      <c r="D24" s="55" t="s">
        <v>237</v>
      </c>
      <c r="E24" s="55" t="s">
        <v>238</v>
      </c>
      <c r="F24" s="55" t="s">
        <v>239</v>
      </c>
      <c r="G24" s="69" t="s">
        <v>240</v>
      </c>
      <c r="H24" s="524" t="s">
        <v>540</v>
      </c>
      <c r="I24" s="467" t="s">
        <v>775</v>
      </c>
      <c r="J24" s="457">
        <f t="shared" si="1"/>
        <v>195000</v>
      </c>
      <c r="K24" s="417">
        <v>195000</v>
      </c>
      <c r="L24" s="458"/>
      <c r="M24" s="415"/>
    </row>
    <row r="25" spans="1:13" s="62" customFormat="1" ht="116.25" customHeight="1">
      <c r="A25" s="51"/>
      <c r="B25" s="70"/>
      <c r="C25" s="215"/>
      <c r="D25" s="55" t="s">
        <v>237</v>
      </c>
      <c r="E25" s="55" t="s">
        <v>238</v>
      </c>
      <c r="F25" s="55" t="s">
        <v>239</v>
      </c>
      <c r="G25" s="69" t="s">
        <v>240</v>
      </c>
      <c r="H25" s="524" t="s">
        <v>776</v>
      </c>
      <c r="I25" s="467" t="s">
        <v>558</v>
      </c>
      <c r="J25" s="457">
        <f t="shared" si="1"/>
        <v>30000</v>
      </c>
      <c r="K25" s="417">
        <v>30000</v>
      </c>
      <c r="L25" s="458"/>
      <c r="M25" s="415"/>
    </row>
    <row r="26" spans="1:13" s="62" customFormat="1" ht="48.75" customHeight="1">
      <c r="A26" s="51"/>
      <c r="B26" s="70"/>
      <c r="C26" s="215"/>
      <c r="D26" s="463" t="s">
        <v>241</v>
      </c>
      <c r="E26" s="469">
        <v>2144</v>
      </c>
      <c r="F26" s="470" t="s">
        <v>720</v>
      </c>
      <c r="G26" s="423" t="s">
        <v>313</v>
      </c>
      <c r="H26" s="467" t="s">
        <v>47</v>
      </c>
      <c r="I26" s="467" t="s">
        <v>46</v>
      </c>
      <c r="J26" s="457">
        <f t="shared" si="1"/>
        <v>16200</v>
      </c>
      <c r="K26" s="417">
        <v>16200</v>
      </c>
      <c r="L26" s="458"/>
      <c r="M26" s="415"/>
    </row>
    <row r="27" spans="1:13" s="179" customFormat="1" ht="52.5" customHeight="1">
      <c r="A27" s="176"/>
      <c r="B27" s="177"/>
      <c r="C27" s="178" t="s">
        <v>678</v>
      </c>
      <c r="D27" s="107" t="s">
        <v>394</v>
      </c>
      <c r="E27" s="107" t="s">
        <v>395</v>
      </c>
      <c r="F27" s="107" t="s">
        <v>721</v>
      </c>
      <c r="G27" s="423" t="s">
        <v>477</v>
      </c>
      <c r="H27" s="462" t="s">
        <v>142</v>
      </c>
      <c r="I27" s="467" t="s">
        <v>143</v>
      </c>
      <c r="J27" s="471">
        <f t="shared" si="1"/>
        <v>175400</v>
      </c>
      <c r="K27" s="194">
        <v>175400</v>
      </c>
      <c r="L27" s="415"/>
      <c r="M27" s="415"/>
    </row>
    <row r="28" spans="1:13" s="179" customFormat="1" ht="81.75" customHeight="1">
      <c r="A28" s="176"/>
      <c r="B28" s="177"/>
      <c r="C28" s="178" t="s">
        <v>679</v>
      </c>
      <c r="D28" s="463" t="s">
        <v>252</v>
      </c>
      <c r="E28" s="463" t="s">
        <v>196</v>
      </c>
      <c r="F28" s="463" t="s">
        <v>722</v>
      </c>
      <c r="G28" s="423" t="s">
        <v>197</v>
      </c>
      <c r="H28" s="467" t="s">
        <v>805</v>
      </c>
      <c r="I28" s="467" t="s">
        <v>0</v>
      </c>
      <c r="J28" s="471">
        <f aca="true" t="shared" si="2" ref="J28:J37">K28+L28</f>
        <v>15000</v>
      </c>
      <c r="K28" s="417">
        <v>15000</v>
      </c>
      <c r="L28" s="458"/>
      <c r="M28" s="415"/>
    </row>
    <row r="29" spans="1:13" s="283" customFormat="1" ht="52.5" customHeight="1">
      <c r="A29" s="282"/>
      <c r="B29" s="215"/>
      <c r="C29" s="216" t="s">
        <v>680</v>
      </c>
      <c r="D29" s="472" t="s">
        <v>262</v>
      </c>
      <c r="E29" s="470" t="s">
        <v>260</v>
      </c>
      <c r="F29" s="470" t="s">
        <v>722</v>
      </c>
      <c r="G29" s="473" t="s">
        <v>200</v>
      </c>
      <c r="H29" s="467" t="s">
        <v>483</v>
      </c>
      <c r="I29" s="467" t="s">
        <v>1</v>
      </c>
      <c r="J29" s="471">
        <f t="shared" si="2"/>
        <v>10000</v>
      </c>
      <c r="K29" s="417">
        <v>10000</v>
      </c>
      <c r="L29" s="458"/>
      <c r="M29" s="458"/>
    </row>
    <row r="30" spans="1:13" s="283" customFormat="1" ht="53.25" customHeight="1">
      <c r="A30" s="282"/>
      <c r="B30" s="215"/>
      <c r="C30" s="216" t="s">
        <v>674</v>
      </c>
      <c r="D30" s="472" t="s">
        <v>263</v>
      </c>
      <c r="E30" s="470" t="s">
        <v>261</v>
      </c>
      <c r="F30" s="470" t="s">
        <v>722</v>
      </c>
      <c r="G30" s="473" t="s">
        <v>201</v>
      </c>
      <c r="H30" s="467" t="s">
        <v>483</v>
      </c>
      <c r="I30" s="467" t="s">
        <v>1</v>
      </c>
      <c r="J30" s="471">
        <f t="shared" si="2"/>
        <v>10000</v>
      </c>
      <c r="K30" s="417">
        <v>10000</v>
      </c>
      <c r="L30" s="458"/>
      <c r="M30" s="458"/>
    </row>
    <row r="31" spans="1:13" s="283" customFormat="1" ht="57" customHeight="1">
      <c r="A31" s="282"/>
      <c r="B31" s="215"/>
      <c r="C31" s="216" t="s">
        <v>674</v>
      </c>
      <c r="D31" s="472" t="s">
        <v>266</v>
      </c>
      <c r="E31" s="470" t="s">
        <v>199</v>
      </c>
      <c r="F31" s="470" t="s">
        <v>722</v>
      </c>
      <c r="G31" s="473" t="s">
        <v>268</v>
      </c>
      <c r="H31" s="467" t="s">
        <v>541</v>
      </c>
      <c r="I31" s="467" t="s">
        <v>2</v>
      </c>
      <c r="J31" s="471">
        <f t="shared" si="2"/>
        <v>10000</v>
      </c>
      <c r="K31" s="417">
        <v>10000</v>
      </c>
      <c r="L31" s="458"/>
      <c r="M31" s="458"/>
    </row>
    <row r="32" spans="1:13" s="283" customFormat="1" ht="51" customHeight="1">
      <c r="A32" s="282"/>
      <c r="B32" s="215"/>
      <c r="C32" s="216"/>
      <c r="D32" s="472" t="s">
        <v>273</v>
      </c>
      <c r="E32" s="470" t="s">
        <v>203</v>
      </c>
      <c r="F32" s="470" t="s">
        <v>723</v>
      </c>
      <c r="G32" s="473" t="s">
        <v>204</v>
      </c>
      <c r="H32" s="467" t="s">
        <v>484</v>
      </c>
      <c r="I32" s="467" t="s">
        <v>529</v>
      </c>
      <c r="J32" s="471">
        <f t="shared" si="2"/>
        <v>45000</v>
      </c>
      <c r="K32" s="417">
        <v>45000</v>
      </c>
      <c r="L32" s="458"/>
      <c r="M32" s="458"/>
    </row>
    <row r="33" spans="1:13" s="179" customFormat="1" ht="56.25" customHeight="1">
      <c r="A33" s="176"/>
      <c r="B33" s="177"/>
      <c r="C33" s="178" t="s">
        <v>664</v>
      </c>
      <c r="D33" s="463" t="s">
        <v>274</v>
      </c>
      <c r="E33" s="463" t="s">
        <v>275</v>
      </c>
      <c r="F33" s="463" t="s">
        <v>665</v>
      </c>
      <c r="G33" s="423" t="s">
        <v>207</v>
      </c>
      <c r="H33" s="467" t="s">
        <v>54</v>
      </c>
      <c r="I33" s="467" t="s">
        <v>530</v>
      </c>
      <c r="J33" s="471">
        <f t="shared" si="2"/>
        <v>10000</v>
      </c>
      <c r="K33" s="417">
        <v>10000</v>
      </c>
      <c r="L33" s="415"/>
      <c r="M33" s="415"/>
    </row>
    <row r="34" spans="1:13" s="179" customFormat="1" ht="102.75" customHeight="1">
      <c r="A34" s="176"/>
      <c r="B34" s="177"/>
      <c r="C34" s="178" t="s">
        <v>681</v>
      </c>
      <c r="D34" s="463" t="s">
        <v>276</v>
      </c>
      <c r="E34" s="463" t="s">
        <v>277</v>
      </c>
      <c r="F34" s="463" t="s">
        <v>724</v>
      </c>
      <c r="G34" s="465" t="s">
        <v>376</v>
      </c>
      <c r="H34" s="462" t="s">
        <v>90</v>
      </c>
      <c r="I34" s="467" t="s">
        <v>141</v>
      </c>
      <c r="J34" s="471">
        <f t="shared" si="2"/>
        <v>15000</v>
      </c>
      <c r="K34" s="417">
        <v>15000</v>
      </c>
      <c r="L34" s="415"/>
      <c r="M34" s="415"/>
    </row>
    <row r="35" spans="1:13" s="62" customFormat="1" ht="74.25" customHeight="1">
      <c r="A35" s="51"/>
      <c r="B35" s="46"/>
      <c r="C35" s="55" t="s">
        <v>682</v>
      </c>
      <c r="D35" s="463" t="s">
        <v>552</v>
      </c>
      <c r="E35" s="107" t="s">
        <v>5</v>
      </c>
      <c r="F35" s="107" t="s">
        <v>717</v>
      </c>
      <c r="G35" s="464" t="s">
        <v>389</v>
      </c>
      <c r="H35" s="462" t="s">
        <v>387</v>
      </c>
      <c r="I35" s="467" t="s">
        <v>531</v>
      </c>
      <c r="J35" s="471">
        <f t="shared" si="2"/>
        <v>85000</v>
      </c>
      <c r="K35" s="417">
        <v>85000</v>
      </c>
      <c r="L35" s="415"/>
      <c r="M35" s="415"/>
    </row>
    <row r="36" spans="1:13" s="62" customFormat="1" ht="74.25" customHeight="1">
      <c r="A36" s="51"/>
      <c r="B36" s="46"/>
      <c r="C36" s="55"/>
      <c r="D36" s="463" t="s">
        <v>64</v>
      </c>
      <c r="E36" s="107" t="s">
        <v>65</v>
      </c>
      <c r="F36" s="107" t="s">
        <v>66</v>
      </c>
      <c r="G36" s="466" t="s">
        <v>67</v>
      </c>
      <c r="H36" s="462" t="s">
        <v>144</v>
      </c>
      <c r="I36" s="467" t="s">
        <v>145</v>
      </c>
      <c r="J36" s="471">
        <f t="shared" si="2"/>
        <v>50000</v>
      </c>
      <c r="K36" s="417">
        <v>50000</v>
      </c>
      <c r="L36" s="415"/>
      <c r="M36" s="415"/>
    </row>
    <row r="37" spans="1:13" s="185" customFormat="1" ht="66.75" customHeight="1">
      <c r="A37" s="181"/>
      <c r="B37" s="182"/>
      <c r="C37" s="183" t="s">
        <v>683</v>
      </c>
      <c r="D37" s="463" t="s">
        <v>359</v>
      </c>
      <c r="E37" s="472" t="s">
        <v>377</v>
      </c>
      <c r="F37" s="472" t="s">
        <v>658</v>
      </c>
      <c r="G37" s="474" t="s">
        <v>381</v>
      </c>
      <c r="H37" s="467" t="s">
        <v>542</v>
      </c>
      <c r="I37" s="467" t="s">
        <v>406</v>
      </c>
      <c r="J37" s="471">
        <f t="shared" si="2"/>
        <v>39900</v>
      </c>
      <c r="K37" s="417">
        <v>25000</v>
      </c>
      <c r="L37" s="458">
        <v>14900</v>
      </c>
      <c r="M37" s="458"/>
    </row>
    <row r="38" spans="1:13" s="185" customFormat="1" ht="111" customHeight="1" hidden="1">
      <c r="A38" s="181"/>
      <c r="B38" s="182"/>
      <c r="C38" s="183"/>
      <c r="D38" s="463"/>
      <c r="E38" s="472"/>
      <c r="F38" s="472"/>
      <c r="G38" s="474"/>
      <c r="H38" s="460" t="s">
        <v>556</v>
      </c>
      <c r="I38" s="460" t="s">
        <v>558</v>
      </c>
      <c r="J38" s="471"/>
      <c r="K38" s="417"/>
      <c r="L38" s="458"/>
      <c r="M38" s="458"/>
    </row>
    <row r="39" spans="1:13" s="185" customFormat="1" ht="54.75" customHeight="1" hidden="1">
      <c r="A39" s="181"/>
      <c r="B39" s="182"/>
      <c r="C39" s="183"/>
      <c r="D39" s="463"/>
      <c r="E39" s="472"/>
      <c r="F39" s="472"/>
      <c r="G39" s="474"/>
      <c r="H39" s="460" t="s">
        <v>557</v>
      </c>
      <c r="I39" s="460" t="s">
        <v>559</v>
      </c>
      <c r="J39" s="471"/>
      <c r="K39" s="417"/>
      <c r="L39" s="458"/>
      <c r="M39" s="458"/>
    </row>
    <row r="40" spans="1:13" s="185" customFormat="1" ht="53.25" customHeight="1">
      <c r="A40" s="181"/>
      <c r="B40" s="182"/>
      <c r="C40" s="183"/>
      <c r="D40" s="463" t="s">
        <v>760</v>
      </c>
      <c r="E40" s="107" t="s">
        <v>297</v>
      </c>
      <c r="F40" s="107" t="s">
        <v>804</v>
      </c>
      <c r="G40" s="474" t="s">
        <v>298</v>
      </c>
      <c r="H40" s="477" t="s">
        <v>319</v>
      </c>
      <c r="I40" s="478" t="s">
        <v>563</v>
      </c>
      <c r="J40" s="471">
        <f>K40+L40</f>
        <v>46040</v>
      </c>
      <c r="K40" s="417"/>
      <c r="L40" s="458">
        <v>46040</v>
      </c>
      <c r="M40" s="417">
        <v>46040</v>
      </c>
    </row>
    <row r="41" spans="1:13" s="185" customFormat="1" ht="66.75" customHeight="1" hidden="1">
      <c r="A41" s="181"/>
      <c r="B41" s="182"/>
      <c r="C41" s="183"/>
      <c r="D41" s="178"/>
      <c r="E41" s="183"/>
      <c r="F41" s="183"/>
      <c r="G41" s="180"/>
      <c r="H41" s="369"/>
      <c r="I41" s="369"/>
      <c r="J41" s="436"/>
      <c r="K41" s="144"/>
      <c r="L41" s="144"/>
      <c r="M41" s="184"/>
    </row>
    <row r="42" spans="1:13" s="200" customFormat="1" ht="60.75" customHeight="1">
      <c r="A42" s="103"/>
      <c r="B42" s="108">
        <v>1000000</v>
      </c>
      <c r="C42" s="112"/>
      <c r="D42" s="479"/>
      <c r="E42" s="112"/>
      <c r="F42" s="113"/>
      <c r="G42" s="108" t="s">
        <v>41</v>
      </c>
      <c r="H42" s="480"/>
      <c r="I42" s="480"/>
      <c r="J42" s="414">
        <f>K42+L42</f>
        <v>1750000</v>
      </c>
      <c r="K42" s="414">
        <f>K44+K45+K46</f>
        <v>1750000</v>
      </c>
      <c r="L42" s="414">
        <f>L44+L45+L46</f>
        <v>0</v>
      </c>
      <c r="M42" s="414">
        <f>M44+M45+M46</f>
        <v>0</v>
      </c>
    </row>
    <row r="43" spans="1:13" s="200" customFormat="1" ht="60.75" customHeight="1">
      <c r="A43" s="103"/>
      <c r="B43" s="108"/>
      <c r="C43" s="112"/>
      <c r="D43" s="479"/>
      <c r="E43" s="112"/>
      <c r="F43" s="113"/>
      <c r="G43" s="108" t="s">
        <v>41</v>
      </c>
      <c r="H43" s="480"/>
      <c r="I43" s="480"/>
      <c r="J43" s="414">
        <f>K43+L43</f>
        <v>1750000</v>
      </c>
      <c r="K43" s="414">
        <f>K44+K45+K46</f>
        <v>1750000</v>
      </c>
      <c r="L43" s="414">
        <f>L44+L45+L46</f>
        <v>0</v>
      </c>
      <c r="M43" s="414">
        <f>M44+M45+M46</f>
        <v>0</v>
      </c>
    </row>
    <row r="44" spans="1:13" s="461" customFormat="1" ht="85.5" customHeight="1">
      <c r="A44" s="459"/>
      <c r="B44" s="481"/>
      <c r="C44" s="469"/>
      <c r="D44" s="107" t="s">
        <v>279</v>
      </c>
      <c r="E44" s="107" t="s">
        <v>754</v>
      </c>
      <c r="F44" s="107" t="s">
        <v>725</v>
      </c>
      <c r="G44" s="486" t="s">
        <v>209</v>
      </c>
      <c r="H44" s="478" t="s">
        <v>43</v>
      </c>
      <c r="I44" s="478" t="s">
        <v>42</v>
      </c>
      <c r="J44" s="458">
        <f>K44+L44</f>
        <v>850000</v>
      </c>
      <c r="K44" s="417">
        <v>850000</v>
      </c>
      <c r="L44" s="458"/>
      <c r="M44" s="458"/>
    </row>
    <row r="45" spans="1:13" s="461" customFormat="1" ht="96.75" customHeight="1">
      <c r="A45" s="459"/>
      <c r="B45" s="481"/>
      <c r="C45" s="469"/>
      <c r="D45" s="107" t="s">
        <v>279</v>
      </c>
      <c r="E45" s="107" t="s">
        <v>754</v>
      </c>
      <c r="F45" s="107" t="s">
        <v>725</v>
      </c>
      <c r="G45" s="486" t="s">
        <v>209</v>
      </c>
      <c r="H45" s="478" t="s">
        <v>320</v>
      </c>
      <c r="I45" s="478" t="s">
        <v>44</v>
      </c>
      <c r="J45" s="458">
        <f>K45+L45</f>
        <v>711000</v>
      </c>
      <c r="K45" s="417">
        <v>711000</v>
      </c>
      <c r="L45" s="458"/>
      <c r="M45" s="458"/>
    </row>
    <row r="46" spans="1:13" s="461" customFormat="1" ht="95.25" customHeight="1">
      <c r="A46" s="459"/>
      <c r="B46" s="481"/>
      <c r="C46" s="469"/>
      <c r="D46" s="107" t="s">
        <v>279</v>
      </c>
      <c r="E46" s="107" t="s">
        <v>754</v>
      </c>
      <c r="F46" s="107" t="s">
        <v>725</v>
      </c>
      <c r="G46" s="486" t="s">
        <v>209</v>
      </c>
      <c r="H46" s="478" t="s">
        <v>321</v>
      </c>
      <c r="I46" s="478" t="s">
        <v>560</v>
      </c>
      <c r="J46" s="458">
        <f>K46+L46</f>
        <v>189000</v>
      </c>
      <c r="K46" s="417">
        <v>189000</v>
      </c>
      <c r="L46" s="458"/>
      <c r="M46" s="458"/>
    </row>
    <row r="47" spans="2:13" ht="60" customHeight="1" hidden="1">
      <c r="B47" s="43"/>
      <c r="C47" s="46"/>
      <c r="D47" s="178"/>
      <c r="E47" s="46"/>
      <c r="F47" s="55"/>
      <c r="G47" s="49"/>
      <c r="J47" s="150"/>
      <c r="K47" s="97"/>
      <c r="L47" s="97"/>
      <c r="M47" s="96">
        <f>K47+L47</f>
        <v>0</v>
      </c>
    </row>
    <row r="48" spans="1:13" s="200" customFormat="1" ht="63" customHeight="1">
      <c r="A48" s="103"/>
      <c r="B48" s="108">
        <v>1500000</v>
      </c>
      <c r="C48" s="108"/>
      <c r="D48" s="482" t="s">
        <v>309</v>
      </c>
      <c r="E48" s="110"/>
      <c r="F48" s="407"/>
      <c r="G48" s="110" t="s">
        <v>372</v>
      </c>
      <c r="H48" s="483"/>
      <c r="I48" s="484" t="s">
        <v>510</v>
      </c>
      <c r="J48" s="485">
        <f>J49</f>
        <v>165000</v>
      </c>
      <c r="K48" s="485">
        <f>K49</f>
        <v>165000</v>
      </c>
      <c r="L48" s="485">
        <f>L52+L56+L57</f>
        <v>0</v>
      </c>
      <c r="M48" s="414">
        <f>M49</f>
        <v>0</v>
      </c>
    </row>
    <row r="49" spans="1:13" s="200" customFormat="1" ht="63">
      <c r="A49" s="103"/>
      <c r="B49" s="108"/>
      <c r="C49" s="108"/>
      <c r="D49" s="482" t="s">
        <v>310</v>
      </c>
      <c r="E49" s="110"/>
      <c r="F49" s="407"/>
      <c r="G49" s="110" t="s">
        <v>373</v>
      </c>
      <c r="H49" s="483"/>
      <c r="I49" s="484" t="s">
        <v>510</v>
      </c>
      <c r="J49" s="485">
        <f>J52+J53+J54+J55+J56</f>
        <v>165000</v>
      </c>
      <c r="K49" s="485">
        <f>K52+K55+K56+K53+K54</f>
        <v>165000</v>
      </c>
      <c r="L49" s="485">
        <f>L52+L55+L56</f>
        <v>0</v>
      </c>
      <c r="M49" s="485">
        <f>M52+M55+M56</f>
        <v>0</v>
      </c>
    </row>
    <row r="50" spans="1:13" s="279" customFormat="1" ht="48" customHeight="1" hidden="1">
      <c r="A50" s="272"/>
      <c r="B50" s="273"/>
      <c r="C50" s="273"/>
      <c r="D50" s="274"/>
      <c r="E50" s="273"/>
      <c r="F50" s="275"/>
      <c r="G50" s="276"/>
      <c r="H50" s="277" t="s">
        <v>383</v>
      </c>
      <c r="I50" s="277"/>
      <c r="J50" s="437"/>
      <c r="K50" s="278"/>
      <c r="L50" s="278"/>
      <c r="M50" s="278"/>
    </row>
    <row r="51" spans="2:13" ht="50.25" customHeight="1" hidden="1">
      <c r="B51" s="73"/>
      <c r="C51" s="73"/>
      <c r="D51" s="266"/>
      <c r="E51" s="73"/>
      <c r="F51" s="67"/>
      <c r="G51" s="68"/>
      <c r="H51" s="75"/>
      <c r="I51" s="75"/>
      <c r="J51" s="438"/>
      <c r="K51" s="98"/>
      <c r="L51" s="98"/>
      <c r="M51" s="98"/>
    </row>
    <row r="52" spans="1:13" s="452" customFormat="1" ht="66" customHeight="1">
      <c r="A52" s="447"/>
      <c r="B52" s="462"/>
      <c r="C52" s="463" t="s">
        <v>684</v>
      </c>
      <c r="D52" s="463" t="s">
        <v>338</v>
      </c>
      <c r="E52" s="463" t="s">
        <v>339</v>
      </c>
      <c r="F52" s="463" t="s">
        <v>735</v>
      </c>
      <c r="G52" s="191" t="s">
        <v>385</v>
      </c>
      <c r="H52" s="477" t="s">
        <v>408</v>
      </c>
      <c r="I52" s="467" t="s">
        <v>409</v>
      </c>
      <c r="J52" s="487">
        <f>K52+L52</f>
        <v>40000</v>
      </c>
      <c r="K52" s="417">
        <v>40000</v>
      </c>
      <c r="L52" s="194"/>
      <c r="M52" s="415"/>
    </row>
    <row r="53" spans="1:13" s="452" customFormat="1" ht="78.75" customHeight="1">
      <c r="A53" s="447"/>
      <c r="B53" s="462"/>
      <c r="C53" s="463"/>
      <c r="D53" s="463" t="s">
        <v>342</v>
      </c>
      <c r="E53" s="463" t="s">
        <v>341</v>
      </c>
      <c r="F53" s="463" t="s">
        <v>735</v>
      </c>
      <c r="G53" s="191" t="s">
        <v>796</v>
      </c>
      <c r="H53" s="477" t="s">
        <v>384</v>
      </c>
      <c r="I53" s="467" t="s">
        <v>410</v>
      </c>
      <c r="J53" s="487">
        <f>K53+L53</f>
        <v>30000</v>
      </c>
      <c r="K53" s="417">
        <v>30000</v>
      </c>
      <c r="L53" s="194"/>
      <c r="M53" s="415"/>
    </row>
    <row r="54" spans="1:13" s="452" customFormat="1" ht="60" customHeight="1">
      <c r="A54" s="447"/>
      <c r="B54" s="462"/>
      <c r="C54" s="463"/>
      <c r="D54" s="463" t="s">
        <v>356</v>
      </c>
      <c r="E54" s="463" t="s">
        <v>357</v>
      </c>
      <c r="F54" s="463" t="s">
        <v>729</v>
      </c>
      <c r="G54" s="488" t="s">
        <v>599</v>
      </c>
      <c r="H54" s="124" t="s">
        <v>322</v>
      </c>
      <c r="I54" s="467" t="s">
        <v>407</v>
      </c>
      <c r="J54" s="487">
        <f>K54+L54</f>
        <v>50000</v>
      </c>
      <c r="K54" s="417">
        <v>50000</v>
      </c>
      <c r="L54" s="194"/>
      <c r="M54" s="415"/>
    </row>
    <row r="55" spans="1:13" s="452" customFormat="1" ht="51.75" customHeight="1">
      <c r="A55" s="447"/>
      <c r="B55" s="462"/>
      <c r="C55" s="463" t="s">
        <v>678</v>
      </c>
      <c r="D55" s="107" t="s">
        <v>470</v>
      </c>
      <c r="E55" s="107" t="s">
        <v>395</v>
      </c>
      <c r="F55" s="107" t="s">
        <v>721</v>
      </c>
      <c r="G55" s="423" t="s">
        <v>477</v>
      </c>
      <c r="H55" s="467" t="s">
        <v>411</v>
      </c>
      <c r="I55" s="467" t="s">
        <v>412</v>
      </c>
      <c r="J55" s="487">
        <f>K55+L55</f>
        <v>25000</v>
      </c>
      <c r="K55" s="417">
        <v>25000</v>
      </c>
      <c r="L55" s="194"/>
      <c r="M55" s="415"/>
    </row>
    <row r="56" spans="1:13" s="452" customFormat="1" ht="81.75" customHeight="1">
      <c r="A56" s="447"/>
      <c r="B56" s="432"/>
      <c r="C56" s="463" t="s">
        <v>678</v>
      </c>
      <c r="D56" s="107" t="s">
        <v>470</v>
      </c>
      <c r="E56" s="107" t="s">
        <v>395</v>
      </c>
      <c r="F56" s="107" t="s">
        <v>721</v>
      </c>
      <c r="G56" s="423" t="s">
        <v>477</v>
      </c>
      <c r="H56" s="468" t="s">
        <v>413</v>
      </c>
      <c r="I56" s="467" t="s">
        <v>414</v>
      </c>
      <c r="J56" s="487">
        <f>K56+L56</f>
        <v>20000</v>
      </c>
      <c r="K56" s="417">
        <v>20000</v>
      </c>
      <c r="L56" s="194"/>
      <c r="M56" s="415"/>
    </row>
    <row r="57" spans="2:13" ht="38.25" hidden="1">
      <c r="B57" s="43" t="s">
        <v>642</v>
      </c>
      <c r="C57" s="55" t="s">
        <v>684</v>
      </c>
      <c r="D57" s="178"/>
      <c r="E57" s="55"/>
      <c r="F57" s="54"/>
      <c r="G57" s="69" t="s">
        <v>685</v>
      </c>
      <c r="H57" s="76" t="s">
        <v>688</v>
      </c>
      <c r="I57" s="76"/>
      <c r="J57" s="439"/>
      <c r="K57" s="97"/>
      <c r="L57" s="97"/>
      <c r="M57" s="96">
        <f>K57+L57</f>
        <v>0</v>
      </c>
    </row>
    <row r="58" spans="2:13" ht="45" customHeight="1" hidden="1">
      <c r="B58" s="73"/>
      <c r="C58" s="71"/>
      <c r="D58" s="178" t="s">
        <v>307</v>
      </c>
      <c r="E58" s="71"/>
      <c r="F58" s="67"/>
      <c r="G58" s="68" t="s">
        <v>374</v>
      </c>
      <c r="H58" s="77"/>
      <c r="I58" s="77"/>
      <c r="J58" s="440"/>
      <c r="K58" s="95">
        <f>K59</f>
        <v>0</v>
      </c>
      <c r="L58" s="95">
        <f>L59</f>
        <v>0</v>
      </c>
      <c r="M58" s="95">
        <f>K58+L58</f>
        <v>0</v>
      </c>
    </row>
    <row r="59" spans="1:13" s="31" customFormat="1" ht="60.75" customHeight="1" hidden="1">
      <c r="A59" s="30"/>
      <c r="B59" s="152"/>
      <c r="C59" s="153" t="s">
        <v>689</v>
      </c>
      <c r="D59" s="55" t="s">
        <v>306</v>
      </c>
      <c r="E59" s="55" t="s">
        <v>297</v>
      </c>
      <c r="F59" s="55" t="s">
        <v>804</v>
      </c>
      <c r="G59" s="69" t="s">
        <v>298</v>
      </c>
      <c r="H59" s="154" t="s">
        <v>114</v>
      </c>
      <c r="I59" s="154"/>
      <c r="J59" s="441"/>
      <c r="K59" s="155"/>
      <c r="L59" s="155"/>
      <c r="M59" s="156">
        <f>K59+L59</f>
        <v>0</v>
      </c>
    </row>
    <row r="60" spans="1:13" s="31" customFormat="1" ht="45" customHeight="1" hidden="1">
      <c r="A60" s="30"/>
      <c r="B60" s="152"/>
      <c r="C60" s="217"/>
      <c r="D60" s="266"/>
      <c r="E60" s="217"/>
      <c r="F60" s="71"/>
      <c r="G60" s="218" t="s">
        <v>109</v>
      </c>
      <c r="H60" s="219"/>
      <c r="I60" s="219"/>
      <c r="J60" s="442"/>
      <c r="K60" s="220"/>
      <c r="L60" s="221">
        <f>L61</f>
        <v>0</v>
      </c>
      <c r="M60" s="222">
        <f>K60+L60</f>
        <v>0</v>
      </c>
    </row>
    <row r="61" spans="1:13" s="31" customFormat="1" ht="60" customHeight="1" hidden="1">
      <c r="A61" s="30"/>
      <c r="B61" s="152"/>
      <c r="C61" s="153" t="s">
        <v>689</v>
      </c>
      <c r="D61" s="178"/>
      <c r="E61" s="153"/>
      <c r="F61" s="55" t="s">
        <v>804</v>
      </c>
      <c r="G61" s="223" t="s">
        <v>690</v>
      </c>
      <c r="H61" s="154" t="s">
        <v>114</v>
      </c>
      <c r="I61" s="154"/>
      <c r="J61" s="441"/>
      <c r="K61" s="155"/>
      <c r="L61" s="155"/>
      <c r="M61" s="96">
        <f>K61+L61</f>
        <v>0</v>
      </c>
    </row>
    <row r="62" spans="1:13" s="200" customFormat="1" ht="61.5" customHeight="1">
      <c r="A62" s="103"/>
      <c r="B62" s="527"/>
      <c r="C62" s="107"/>
      <c r="D62" s="444" t="s">
        <v>290</v>
      </c>
      <c r="E62" s="113"/>
      <c r="F62" s="113"/>
      <c r="G62" s="108" t="s">
        <v>185</v>
      </c>
      <c r="H62" s="528"/>
      <c r="I62" s="528"/>
      <c r="J62" s="526">
        <f aca="true" t="shared" si="3" ref="J62:M63">J63</f>
        <v>10000</v>
      </c>
      <c r="K62" s="414">
        <f t="shared" si="3"/>
        <v>10000</v>
      </c>
      <c r="L62" s="414">
        <f t="shared" si="3"/>
        <v>0</v>
      </c>
      <c r="M62" s="414">
        <f t="shared" si="3"/>
        <v>0</v>
      </c>
    </row>
    <row r="63" spans="1:13" s="200" customFormat="1" ht="63.75" customHeight="1">
      <c r="A63" s="103"/>
      <c r="B63" s="527"/>
      <c r="C63" s="107"/>
      <c r="D63" s="444" t="s">
        <v>291</v>
      </c>
      <c r="E63" s="113"/>
      <c r="F63" s="113"/>
      <c r="G63" s="108" t="s">
        <v>185</v>
      </c>
      <c r="H63" s="528"/>
      <c r="I63" s="528"/>
      <c r="J63" s="526">
        <f t="shared" si="3"/>
        <v>10000</v>
      </c>
      <c r="K63" s="414">
        <f t="shared" si="3"/>
        <v>10000</v>
      </c>
      <c r="L63" s="414">
        <f t="shared" si="3"/>
        <v>0</v>
      </c>
      <c r="M63" s="414">
        <f t="shared" si="3"/>
        <v>0</v>
      </c>
    </row>
    <row r="64" spans="1:13" s="452" customFormat="1" ht="48.75" customHeight="1">
      <c r="A64" s="447"/>
      <c r="B64" s="432"/>
      <c r="C64" s="463"/>
      <c r="D64" s="463" t="s">
        <v>71</v>
      </c>
      <c r="E64" s="463" t="s">
        <v>72</v>
      </c>
      <c r="F64" s="463" t="s">
        <v>802</v>
      </c>
      <c r="G64" s="489" t="s">
        <v>74</v>
      </c>
      <c r="H64" s="124" t="s">
        <v>186</v>
      </c>
      <c r="I64" s="467" t="s">
        <v>187</v>
      </c>
      <c r="J64" s="487">
        <f>K64+L64</f>
        <v>10000</v>
      </c>
      <c r="K64" s="194">
        <v>10000</v>
      </c>
      <c r="L64" s="194"/>
      <c r="M64" s="415"/>
    </row>
    <row r="65" spans="1:13" s="452" customFormat="1" ht="59.25" customHeight="1">
      <c r="A65" s="447"/>
      <c r="B65" s="432"/>
      <c r="C65" s="463"/>
      <c r="D65" s="109" t="s">
        <v>299</v>
      </c>
      <c r="E65" s="109"/>
      <c r="F65" s="109"/>
      <c r="G65" s="529" t="s">
        <v>367</v>
      </c>
      <c r="H65" s="530"/>
      <c r="I65" s="531"/>
      <c r="J65" s="526">
        <f>J66</f>
        <v>239860</v>
      </c>
      <c r="K65" s="267">
        <f>K66</f>
        <v>239860</v>
      </c>
      <c r="L65" s="267"/>
      <c r="M65" s="414"/>
    </row>
    <row r="66" spans="1:13" s="452" customFormat="1" ht="59.25" customHeight="1">
      <c r="A66" s="447"/>
      <c r="B66" s="432"/>
      <c r="C66" s="463"/>
      <c r="D66" s="109" t="s">
        <v>300</v>
      </c>
      <c r="E66" s="109"/>
      <c r="F66" s="109"/>
      <c r="G66" s="529" t="s">
        <v>368</v>
      </c>
      <c r="H66" s="530"/>
      <c r="I66" s="531"/>
      <c r="J66" s="526">
        <f>K66+L66</f>
        <v>239860</v>
      </c>
      <c r="K66" s="267">
        <f>K68+K67</f>
        <v>239860</v>
      </c>
      <c r="L66" s="267"/>
      <c r="M66" s="414"/>
    </row>
    <row r="67" spans="1:13" s="456" customFormat="1" ht="59.25" customHeight="1">
      <c r="A67" s="453"/>
      <c r="B67" s="382"/>
      <c r="C67" s="472"/>
      <c r="D67" s="470" t="s">
        <v>6</v>
      </c>
      <c r="E67" s="470" t="s">
        <v>7</v>
      </c>
      <c r="F67" s="470" t="s">
        <v>5</v>
      </c>
      <c r="G67" s="552" t="s">
        <v>8</v>
      </c>
      <c r="H67" s="467" t="s">
        <v>47</v>
      </c>
      <c r="I67" s="467" t="s">
        <v>46</v>
      </c>
      <c r="J67" s="553">
        <f>K67+L67</f>
        <v>89860</v>
      </c>
      <c r="K67" s="417">
        <v>89860</v>
      </c>
      <c r="L67" s="417"/>
      <c r="M67" s="458"/>
    </row>
    <row r="68" spans="1:13" s="452" customFormat="1" ht="82.5" customHeight="1">
      <c r="A68" s="447"/>
      <c r="B68" s="432"/>
      <c r="C68" s="463"/>
      <c r="D68" s="107" t="s">
        <v>302</v>
      </c>
      <c r="E68" s="107" t="s">
        <v>303</v>
      </c>
      <c r="F68" s="107" t="s">
        <v>5</v>
      </c>
      <c r="G68" s="191" t="s">
        <v>476</v>
      </c>
      <c r="H68" s="124" t="s">
        <v>771</v>
      </c>
      <c r="I68" s="467" t="s">
        <v>772</v>
      </c>
      <c r="J68" s="487">
        <f>K68+L68</f>
        <v>150000</v>
      </c>
      <c r="K68" s="194">
        <v>150000</v>
      </c>
      <c r="L68" s="194"/>
      <c r="M68" s="415"/>
    </row>
    <row r="69" spans="1:13" s="497" customFormat="1" ht="33.75" customHeight="1">
      <c r="A69" s="491"/>
      <c r="B69" s="492"/>
      <c r="C69" s="493"/>
      <c r="D69" s="493" t="s">
        <v>510</v>
      </c>
      <c r="E69" s="493" t="s">
        <v>510</v>
      </c>
      <c r="F69" s="494" t="s">
        <v>510</v>
      </c>
      <c r="G69" s="493" t="s">
        <v>655</v>
      </c>
      <c r="H69" s="495" t="s">
        <v>510</v>
      </c>
      <c r="I69" s="495" t="s">
        <v>510</v>
      </c>
      <c r="J69" s="496">
        <f>J9+J18+J48+J62+J43+J65</f>
        <v>3275807</v>
      </c>
      <c r="K69" s="496">
        <f>K9+K18+K48+K62+K43+K65</f>
        <v>3214867</v>
      </c>
      <c r="L69" s="496">
        <f>L9+L18+L48+L62+L43+L65</f>
        <v>60940</v>
      </c>
      <c r="M69" s="496">
        <f>M9+M18+M48+M62+M43+M65</f>
        <v>46040</v>
      </c>
    </row>
    <row r="70" ht="12.75">
      <c r="K70" s="490"/>
    </row>
    <row r="71" spans="2:13" ht="23.25" customHeight="1">
      <c r="B71" s="617"/>
      <c r="C71" s="617"/>
      <c r="D71" s="617"/>
      <c r="E71" s="617"/>
      <c r="F71" s="617"/>
      <c r="G71" s="617"/>
      <c r="H71" s="617"/>
      <c r="I71" s="617"/>
      <c r="J71" s="617"/>
      <c r="K71" s="617"/>
      <c r="L71" s="617"/>
      <c r="M71" s="617"/>
    </row>
    <row r="72" spans="2:21" ht="20.25" customHeight="1">
      <c r="B72" s="535"/>
      <c r="C72" s="535"/>
      <c r="D72" s="535"/>
      <c r="E72" s="535"/>
      <c r="F72" s="535"/>
      <c r="G72" s="535"/>
      <c r="H72" s="535"/>
      <c r="I72" s="535"/>
      <c r="J72" s="535"/>
      <c r="K72" s="535"/>
      <c r="L72" s="535"/>
      <c r="M72" s="535"/>
      <c r="N72" s="64"/>
      <c r="O72" s="64"/>
      <c r="P72" s="64"/>
      <c r="Q72" s="64"/>
      <c r="R72" s="64"/>
      <c r="S72" s="64"/>
      <c r="T72" s="64"/>
      <c r="U72" s="64"/>
    </row>
    <row r="73" spans="2:21" ht="19.5" customHeight="1">
      <c r="B73" s="535"/>
      <c r="C73" s="535"/>
      <c r="D73" s="535"/>
      <c r="E73" s="535"/>
      <c r="F73" s="535"/>
      <c r="G73" s="535"/>
      <c r="H73" s="535"/>
      <c r="I73" s="535"/>
      <c r="J73" s="535"/>
      <c r="K73" s="535"/>
      <c r="L73" s="535"/>
      <c r="M73" s="535"/>
      <c r="N73" s="64"/>
      <c r="O73" s="64"/>
      <c r="P73" s="64"/>
      <c r="Q73" s="64"/>
      <c r="R73" s="64"/>
      <c r="S73" s="64"/>
      <c r="T73" s="64"/>
      <c r="U73" s="64"/>
    </row>
    <row r="75" spans="2:5" ht="12.75">
      <c r="B75" s="65" t="s">
        <v>670</v>
      </c>
      <c r="C75" s="2"/>
      <c r="D75" s="2"/>
      <c r="E75" s="2"/>
    </row>
  </sheetData>
  <sheetProtection/>
  <mergeCells count="16">
    <mergeCell ref="E6:E7"/>
    <mergeCell ref="D6:D7"/>
    <mergeCell ref="I6:I7"/>
    <mergeCell ref="H6:H7"/>
    <mergeCell ref="G6:G7"/>
    <mergeCell ref="F6:F7"/>
    <mergeCell ref="B72:M72"/>
    <mergeCell ref="B73:M73"/>
    <mergeCell ref="B71:M71"/>
    <mergeCell ref="B1:M1"/>
    <mergeCell ref="K2:M2"/>
    <mergeCell ref="B4:M4"/>
    <mergeCell ref="F3:L3"/>
    <mergeCell ref="L6:M6"/>
    <mergeCell ref="K6:K7"/>
    <mergeCell ref="J6:J7"/>
  </mergeCells>
  <printOptions/>
  <pageMargins left="0.1968503937007874" right="0.1968503937007874" top="0.35433070866141736" bottom="0.1968503937007874" header="0.35433070866141736" footer="0.35433070866141736"/>
  <pageSetup fitToHeight="32" horizontalDpi="600" verticalDpi="600" orientation="landscape" paperSize="9" scale="68" r:id="rId1"/>
  <rowBreaks count="1" manualBreakCount="1">
    <brk id="74" max="9" man="1"/>
  </rowBreaks>
</worksheet>
</file>

<file path=xl/worksheets/sheet8.xml><?xml version="1.0" encoding="utf-8"?>
<worksheet xmlns="http://schemas.openxmlformats.org/spreadsheetml/2006/main" xmlns:r="http://schemas.openxmlformats.org/officeDocument/2006/relationships">
  <dimension ref="A1:P61"/>
  <sheetViews>
    <sheetView zoomScalePageLayoutView="0" workbookViewId="0" topLeftCell="A31">
      <selection activeCell="E59" sqref="E59"/>
    </sheetView>
  </sheetViews>
  <sheetFormatPr defaultColWidth="9.33203125" defaultRowHeight="12.75"/>
  <cols>
    <col min="1" max="1" width="20.83203125" style="233" customWidth="1"/>
    <col min="2" max="3" width="15.5" style="233" customWidth="1"/>
    <col min="4" max="7" width="13.5" style="233" customWidth="1"/>
    <col min="8" max="8" width="14.66015625" style="233" customWidth="1"/>
    <col min="9" max="9" width="14.83203125" style="233" customWidth="1"/>
    <col min="10" max="10" width="15.33203125" style="233" customWidth="1"/>
    <col min="11" max="11" width="13.16015625" style="233" customWidth="1"/>
    <col min="12" max="12" width="6.66015625" style="233" customWidth="1"/>
    <col min="13" max="13" width="9.33203125" style="233" customWidth="1"/>
    <col min="14" max="14" width="18.83203125" style="233" customWidth="1"/>
    <col min="15" max="16384" width="9.33203125" style="233" customWidth="1"/>
  </cols>
  <sheetData>
    <row r="1" spans="1:12" ht="59.25" customHeight="1">
      <c r="A1" s="231"/>
      <c r="B1" s="231"/>
      <c r="C1" s="231"/>
      <c r="D1" s="231"/>
      <c r="E1" s="231"/>
      <c r="F1" s="232"/>
      <c r="G1" s="232"/>
      <c r="H1" s="653" t="s">
        <v>33</v>
      </c>
      <c r="I1" s="653"/>
      <c r="J1" s="653"/>
      <c r="K1" s="654"/>
      <c r="L1" s="654"/>
    </row>
    <row r="2" spans="1:15" ht="30.75" customHeight="1">
      <c r="A2" s="300"/>
      <c r="B2" s="655" t="s">
        <v>119</v>
      </c>
      <c r="C2" s="656"/>
      <c r="D2" s="656"/>
      <c r="E2" s="656"/>
      <c r="F2" s="656"/>
      <c r="G2" s="656"/>
      <c r="H2" s="656"/>
      <c r="I2" s="656"/>
      <c r="J2" s="300"/>
      <c r="K2" s="231"/>
      <c r="L2" s="232"/>
      <c r="M2" s="234"/>
      <c r="N2" s="234"/>
      <c r="O2" s="235"/>
    </row>
    <row r="3" spans="1:15" ht="18" customHeight="1">
      <c r="A3" s="655" t="s">
        <v>120</v>
      </c>
      <c r="B3" s="656"/>
      <c r="C3" s="656"/>
      <c r="D3" s="656"/>
      <c r="E3" s="656"/>
      <c r="F3" s="656"/>
      <c r="G3" s="656"/>
      <c r="H3" s="656"/>
      <c r="I3" s="656"/>
      <c r="J3" s="656"/>
      <c r="K3" s="231"/>
      <c r="L3" s="232"/>
      <c r="M3" s="234"/>
      <c r="N3" s="234"/>
      <c r="O3" s="235"/>
    </row>
    <row r="4" spans="1:15" ht="15" customHeight="1">
      <c r="A4" s="655" t="s">
        <v>34</v>
      </c>
      <c r="B4" s="656"/>
      <c r="C4" s="656"/>
      <c r="D4" s="656"/>
      <c r="E4" s="656"/>
      <c r="F4" s="656"/>
      <c r="G4" s="656"/>
      <c r="H4" s="656"/>
      <c r="I4" s="656"/>
      <c r="J4" s="656"/>
      <c r="K4" s="231"/>
      <c r="L4" s="232"/>
      <c r="M4" s="234"/>
      <c r="N4" s="234"/>
      <c r="O4" s="235"/>
    </row>
    <row r="5" spans="1:15" ht="26.25" customHeight="1">
      <c r="A5" s="639" t="s">
        <v>121</v>
      </c>
      <c r="B5" s="640"/>
      <c r="C5" s="640"/>
      <c r="D5" s="640"/>
      <c r="E5" s="640"/>
      <c r="F5" s="640"/>
      <c r="G5" s="640"/>
      <c r="H5" s="640"/>
      <c r="I5" s="640"/>
      <c r="J5" s="231"/>
      <c r="K5" s="231"/>
      <c r="L5" s="232"/>
      <c r="M5" s="234"/>
      <c r="N5" s="234"/>
      <c r="O5" s="235"/>
    </row>
    <row r="6" spans="1:15" s="237" customFormat="1" ht="46.5" customHeight="1">
      <c r="A6" s="636" t="s">
        <v>122</v>
      </c>
      <c r="B6" s="637"/>
      <c r="C6" s="637"/>
      <c r="D6" s="637"/>
      <c r="E6" s="637"/>
      <c r="F6" s="637"/>
      <c r="G6" s="637"/>
      <c r="H6" s="637"/>
      <c r="I6" s="637"/>
      <c r="J6" s="637"/>
      <c r="L6" s="157"/>
      <c r="M6" s="157"/>
      <c r="N6" s="157"/>
      <c r="O6" s="236"/>
    </row>
    <row r="7" spans="1:15" s="237" customFormat="1" ht="35.25" customHeight="1">
      <c r="A7" s="636" t="s">
        <v>123</v>
      </c>
      <c r="B7" s="637"/>
      <c r="C7" s="637"/>
      <c r="D7" s="637"/>
      <c r="E7" s="637"/>
      <c r="F7" s="637"/>
      <c r="G7" s="637"/>
      <c r="H7" s="637"/>
      <c r="I7" s="637"/>
      <c r="J7" s="637"/>
      <c r="L7" s="157"/>
      <c r="M7" s="157"/>
      <c r="N7" s="157"/>
      <c r="O7" s="236"/>
    </row>
    <row r="8" spans="1:15" s="237" customFormat="1" ht="46.5" customHeight="1">
      <c r="A8" s="645" t="s">
        <v>124</v>
      </c>
      <c r="B8" s="637"/>
      <c r="C8" s="637"/>
      <c r="D8" s="637"/>
      <c r="E8" s="637"/>
      <c r="F8" s="637"/>
      <c r="G8" s="637"/>
      <c r="H8" s="637"/>
      <c r="I8" s="637"/>
      <c r="J8" s="637"/>
      <c r="L8" s="157"/>
      <c r="M8" s="157"/>
      <c r="N8" s="157"/>
      <c r="O8" s="236"/>
    </row>
    <row r="9" spans="1:15" s="237" customFormat="1" ht="30.75" customHeight="1">
      <c r="A9" s="636" t="s">
        <v>126</v>
      </c>
      <c r="B9" s="637"/>
      <c r="C9" s="637"/>
      <c r="D9" s="637"/>
      <c r="E9" s="637"/>
      <c r="F9" s="637"/>
      <c r="G9" s="637"/>
      <c r="H9" s="637"/>
      <c r="I9" s="637"/>
      <c r="J9" s="637"/>
      <c r="L9" s="157"/>
      <c r="M9" s="157"/>
      <c r="N9" s="157"/>
      <c r="O9" s="236"/>
    </row>
    <row r="10" spans="12:15" ht="14.25" customHeight="1">
      <c r="L10" s="234"/>
      <c r="M10" s="234"/>
      <c r="N10" s="234"/>
      <c r="O10" s="235"/>
    </row>
    <row r="11" spans="1:15" ht="18.75" customHeight="1">
      <c r="A11" s="642" t="s">
        <v>127</v>
      </c>
      <c r="B11" s="637"/>
      <c r="C11" s="637"/>
      <c r="D11" s="637"/>
      <c r="E11" s="637"/>
      <c r="F11" s="637"/>
      <c r="G11" s="637"/>
      <c r="H11" s="637"/>
      <c r="I11" s="637"/>
      <c r="J11" s="637"/>
      <c r="L11" s="234"/>
      <c r="M11" s="234"/>
      <c r="N11" s="234"/>
      <c r="O11" s="235"/>
    </row>
    <row r="12" spans="1:15" ht="12" customHeight="1">
      <c r="A12" s="238"/>
      <c r="B12" s="239"/>
      <c r="C12" s="239"/>
      <c r="D12" s="239"/>
      <c r="E12" s="239"/>
      <c r="F12" s="239"/>
      <c r="G12" s="239"/>
      <c r="H12" s="239"/>
      <c r="I12" s="239"/>
      <c r="J12" s="239"/>
      <c r="L12" s="234"/>
      <c r="M12" s="234"/>
      <c r="N12" s="234"/>
      <c r="O12" s="235"/>
    </row>
    <row r="13" spans="1:15" ht="18.75" customHeight="1">
      <c r="A13" s="643" t="s">
        <v>128</v>
      </c>
      <c r="B13" s="644"/>
      <c r="C13" s="644"/>
      <c r="D13" s="644"/>
      <c r="E13" s="644"/>
      <c r="F13" s="644"/>
      <c r="G13" s="644"/>
      <c r="H13" s="644"/>
      <c r="I13" s="644"/>
      <c r="J13" s="644"/>
      <c r="L13" s="234"/>
      <c r="M13" s="234"/>
      <c r="N13" s="234"/>
      <c r="O13" s="235"/>
    </row>
    <row r="14" spans="1:15" ht="12.75" customHeight="1">
      <c r="A14" s="238"/>
      <c r="B14" s="239"/>
      <c r="C14" s="239"/>
      <c r="D14" s="239"/>
      <c r="E14" s="239"/>
      <c r="F14" s="239"/>
      <c r="G14" s="239"/>
      <c r="H14" s="239"/>
      <c r="I14" s="239"/>
      <c r="J14" s="239"/>
      <c r="L14" s="234"/>
      <c r="M14" s="234"/>
      <c r="N14" s="234"/>
      <c r="O14" s="235"/>
    </row>
    <row r="15" spans="1:15" ht="17.25" customHeight="1">
      <c r="A15" s="636" t="s">
        <v>129</v>
      </c>
      <c r="B15" s="637"/>
      <c r="C15" s="637"/>
      <c r="D15" s="637"/>
      <c r="E15" s="637"/>
      <c r="F15" s="637"/>
      <c r="G15" s="637"/>
      <c r="H15" s="637"/>
      <c r="I15" s="637"/>
      <c r="J15" s="239"/>
      <c r="L15" s="234"/>
      <c r="M15" s="234"/>
      <c r="N15" s="234"/>
      <c r="O15" s="235"/>
    </row>
    <row r="16" spans="1:10" ht="25.5" customHeight="1">
      <c r="A16" s="642" t="s">
        <v>130</v>
      </c>
      <c r="B16" s="637"/>
      <c r="C16" s="637"/>
      <c r="D16" s="637"/>
      <c r="E16" s="637"/>
      <c r="F16" s="637"/>
      <c r="G16" s="637"/>
      <c r="H16" s="637"/>
      <c r="I16" s="637"/>
      <c r="J16" s="641"/>
    </row>
    <row r="17" spans="1:9" ht="10.5" customHeight="1">
      <c r="A17" s="238"/>
      <c r="B17" s="239"/>
      <c r="C17" s="239"/>
      <c r="D17" s="239"/>
      <c r="E17" s="239"/>
      <c r="F17" s="239"/>
      <c r="G17" s="239"/>
      <c r="H17" s="239"/>
      <c r="I17" s="239"/>
    </row>
    <row r="18" spans="1:12" ht="15">
      <c r="A18" s="638" t="s">
        <v>35</v>
      </c>
      <c r="B18" s="637"/>
      <c r="C18" s="637"/>
      <c r="D18" s="637"/>
      <c r="E18" s="637"/>
      <c r="F18" s="637"/>
      <c r="G18" s="637"/>
      <c r="H18" s="637"/>
      <c r="I18" s="637"/>
      <c r="J18" s="637"/>
      <c r="K18" s="637"/>
      <c r="L18" s="641"/>
    </row>
    <row r="19" spans="1:11" ht="15">
      <c r="A19" s="638" t="s">
        <v>131</v>
      </c>
      <c r="B19" s="637"/>
      <c r="C19" s="637"/>
      <c r="D19" s="638"/>
      <c r="E19" s="638"/>
      <c r="F19" s="638"/>
      <c r="G19" s="638"/>
      <c r="H19" s="638"/>
      <c r="I19" s="638"/>
      <c r="J19" s="638"/>
      <c r="K19" s="638"/>
    </row>
    <row r="20" spans="1:11" ht="15">
      <c r="A20" s="636" t="s">
        <v>132</v>
      </c>
      <c r="B20" s="637"/>
      <c r="C20" s="637"/>
      <c r="D20" s="637"/>
      <c r="E20" s="637"/>
      <c r="F20" s="637"/>
      <c r="G20" s="637"/>
      <c r="H20" s="637"/>
      <c r="I20" s="637"/>
      <c r="J20" s="240"/>
      <c r="K20" s="240"/>
    </row>
    <row r="21" spans="1:11" ht="15">
      <c r="A21" s="636" t="s">
        <v>133</v>
      </c>
      <c r="B21" s="637"/>
      <c r="C21" s="637"/>
      <c r="D21" s="637"/>
      <c r="E21" s="637"/>
      <c r="F21" s="637"/>
      <c r="G21" s="637"/>
      <c r="H21" s="637"/>
      <c r="I21" s="240"/>
      <c r="J21" s="240"/>
      <c r="K21" s="240"/>
    </row>
    <row r="22" spans="1:9" ht="16.5" customHeight="1">
      <c r="A22" s="238"/>
      <c r="B22" s="239"/>
      <c r="C22" s="239"/>
      <c r="D22" s="239"/>
      <c r="E22" s="239"/>
      <c r="F22" s="239"/>
      <c r="G22" s="239"/>
      <c r="H22" s="239"/>
      <c r="I22" s="239"/>
    </row>
    <row r="23" spans="1:16" s="237" customFormat="1" ht="22.5" customHeight="1">
      <c r="A23" s="644" t="s">
        <v>134</v>
      </c>
      <c r="B23" s="644"/>
      <c r="C23" s="644"/>
      <c r="D23" s="644"/>
      <c r="E23" s="644"/>
      <c r="F23" s="644"/>
      <c r="G23" s="644"/>
      <c r="H23" s="644"/>
      <c r="I23" s="644"/>
      <c r="J23" s="241"/>
      <c r="K23" s="241"/>
      <c r="L23" s="241"/>
      <c r="M23" s="241"/>
      <c r="N23" s="241"/>
      <c r="O23" s="241"/>
      <c r="P23" s="241"/>
    </row>
    <row r="24" spans="1:16" s="237" customFormat="1" ht="35.25" customHeight="1">
      <c r="A24" s="645" t="s">
        <v>135</v>
      </c>
      <c r="B24" s="637"/>
      <c r="C24" s="637"/>
      <c r="D24" s="637"/>
      <c r="E24" s="637"/>
      <c r="F24" s="637"/>
      <c r="G24" s="637"/>
      <c r="H24" s="637"/>
      <c r="I24" s="637"/>
      <c r="J24" s="241"/>
      <c r="K24" s="241"/>
      <c r="L24" s="241"/>
      <c r="M24" s="241"/>
      <c r="N24" s="241"/>
      <c r="O24" s="241"/>
      <c r="P24" s="241"/>
    </row>
    <row r="25" spans="1:16" s="237" customFormat="1" ht="25.5" customHeight="1">
      <c r="A25" s="238"/>
      <c r="B25" s="242"/>
      <c r="C25" s="242"/>
      <c r="D25" s="659" t="s">
        <v>136</v>
      </c>
      <c r="E25" s="659"/>
      <c r="F25" s="659"/>
      <c r="G25" s="242"/>
      <c r="H25" s="242"/>
      <c r="I25" s="242"/>
      <c r="J25" s="241"/>
      <c r="K25" s="241"/>
      <c r="L25" s="241"/>
      <c r="M25" s="241"/>
      <c r="N25" s="241"/>
      <c r="O25" s="241"/>
      <c r="P25" s="241"/>
    </row>
    <row r="26" spans="1:16" s="237" customFormat="1" ht="12.75" customHeight="1">
      <c r="A26" s="238"/>
      <c r="B26" s="242"/>
      <c r="C26" s="242"/>
      <c r="D26" s="242"/>
      <c r="E26" s="242"/>
      <c r="F26" s="242"/>
      <c r="G26" s="242"/>
      <c r="H26" s="242"/>
      <c r="I26" s="242"/>
      <c r="J26" s="241"/>
      <c r="K26" s="241"/>
      <c r="L26" s="241"/>
      <c r="M26" s="241"/>
      <c r="N26" s="241"/>
      <c r="O26" s="241"/>
      <c r="P26" s="241"/>
    </row>
    <row r="27" spans="1:16" s="237" customFormat="1" ht="15">
      <c r="A27" s="638" t="s">
        <v>137</v>
      </c>
      <c r="B27" s="637"/>
      <c r="C27" s="637"/>
      <c r="D27" s="638"/>
      <c r="E27" s="638"/>
      <c r="F27" s="638"/>
      <c r="G27" s="638"/>
      <c r="H27" s="638"/>
      <c r="I27" s="638"/>
      <c r="J27" s="241"/>
      <c r="K27" s="241"/>
      <c r="L27" s="241"/>
      <c r="M27" s="241"/>
      <c r="N27" s="241"/>
      <c r="O27" s="241"/>
      <c r="P27" s="241"/>
    </row>
    <row r="28" spans="1:16" s="237" customFormat="1" ht="15">
      <c r="A28" s="638" t="s">
        <v>36</v>
      </c>
      <c r="B28" s="637"/>
      <c r="C28" s="637"/>
      <c r="D28" s="638"/>
      <c r="E28" s="638"/>
      <c r="F28" s="638"/>
      <c r="G28" s="638"/>
      <c r="H28" s="638"/>
      <c r="I28" s="638"/>
      <c r="J28" s="638"/>
      <c r="K28" s="638"/>
      <c r="L28" s="241"/>
      <c r="M28" s="241"/>
      <c r="N28" s="241"/>
      <c r="O28" s="241"/>
      <c r="P28" s="241"/>
    </row>
    <row r="29" spans="1:16" s="237" customFormat="1" ht="15" customHeight="1">
      <c r="A29" s="652" t="s">
        <v>146</v>
      </c>
      <c r="B29" s="645"/>
      <c r="C29" s="645"/>
      <c r="D29" s="645"/>
      <c r="E29" s="645"/>
      <c r="F29" s="645"/>
      <c r="G29" s="645"/>
      <c r="H29" s="645"/>
      <c r="I29" s="645"/>
      <c r="J29" s="645"/>
      <c r="K29" s="645"/>
      <c r="L29" s="645"/>
      <c r="M29" s="645"/>
      <c r="N29" s="645"/>
      <c r="O29" s="645"/>
      <c r="P29" s="241"/>
    </row>
    <row r="30" spans="1:16" s="237" customFormat="1" ht="15">
      <c r="A30" s="241"/>
      <c r="B30" s="241"/>
      <c r="C30" s="241"/>
      <c r="D30" s="241"/>
      <c r="E30" s="241"/>
      <c r="F30" s="241"/>
      <c r="G30" s="241"/>
      <c r="H30" s="241"/>
      <c r="I30" s="241"/>
      <c r="J30" s="241"/>
      <c r="K30" s="241"/>
      <c r="L30" s="241"/>
      <c r="M30" s="241"/>
      <c r="N30" s="241"/>
      <c r="O30" s="241"/>
      <c r="P30" s="241"/>
    </row>
    <row r="31" spans="1:16" ht="31.5" customHeight="1">
      <c r="A31" s="646" t="s">
        <v>147</v>
      </c>
      <c r="B31" s="647"/>
      <c r="C31" s="647"/>
      <c r="D31" s="647"/>
      <c r="E31" s="647"/>
      <c r="F31" s="647"/>
      <c r="G31" s="647"/>
      <c r="H31" s="647"/>
      <c r="I31" s="647"/>
      <c r="J31" s="647"/>
      <c r="K31" s="647"/>
      <c r="L31" s="647"/>
      <c r="M31" s="244"/>
      <c r="N31" s="245"/>
      <c r="O31" s="245"/>
      <c r="P31" s="245"/>
    </row>
    <row r="32" spans="1:16" ht="22.5" customHeight="1">
      <c r="A32" s="246"/>
      <c r="B32" s="243"/>
      <c r="C32" s="243"/>
      <c r="D32" s="243"/>
      <c r="E32" s="243"/>
      <c r="F32" s="243"/>
      <c r="G32" s="243"/>
      <c r="H32" s="243"/>
      <c r="I32" s="243"/>
      <c r="J32" s="243"/>
      <c r="K32" s="243"/>
      <c r="L32" s="243"/>
      <c r="M32" s="243"/>
      <c r="N32" s="245"/>
      <c r="O32" s="245"/>
      <c r="P32" s="245"/>
    </row>
    <row r="33" spans="1:16" s="249" customFormat="1" ht="15">
      <c r="A33" s="660" t="s">
        <v>148</v>
      </c>
      <c r="B33" s="662" t="s">
        <v>149</v>
      </c>
      <c r="C33" s="662"/>
      <c r="D33" s="662"/>
      <c r="E33" s="665" t="s">
        <v>150</v>
      </c>
      <c r="F33" s="666"/>
      <c r="G33" s="666"/>
      <c r="H33" s="667"/>
      <c r="I33" s="667"/>
      <c r="J33" s="668"/>
      <c r="K33" s="663" t="s">
        <v>151</v>
      </c>
      <c r="L33" s="664"/>
      <c r="M33" s="248"/>
      <c r="N33" s="248"/>
      <c r="O33" s="248"/>
      <c r="P33" s="248"/>
    </row>
    <row r="34" spans="1:16" s="249" customFormat="1" ht="105">
      <c r="A34" s="661"/>
      <c r="B34" s="46" t="s">
        <v>37</v>
      </c>
      <c r="C34" s="46" t="s">
        <v>38</v>
      </c>
      <c r="D34" s="247" t="s">
        <v>152</v>
      </c>
      <c r="E34" s="46" t="s">
        <v>39</v>
      </c>
      <c r="F34" s="247" t="s">
        <v>153</v>
      </c>
      <c r="G34" s="247" t="s">
        <v>154</v>
      </c>
      <c r="H34" s="247" t="s">
        <v>155</v>
      </c>
      <c r="I34" s="247" t="s">
        <v>156</v>
      </c>
      <c r="J34" s="250" t="s">
        <v>157</v>
      </c>
      <c r="K34" s="663"/>
      <c r="L34" s="664"/>
      <c r="M34" s="251"/>
      <c r="N34" s="248"/>
      <c r="O34" s="248"/>
      <c r="P34" s="248"/>
    </row>
    <row r="35" spans="1:16" s="257" customFormat="1" ht="15" hidden="1">
      <c r="A35" s="252"/>
      <c r="B35" s="253"/>
      <c r="C35" s="253"/>
      <c r="D35" s="254"/>
      <c r="E35" s="254"/>
      <c r="F35" s="254"/>
      <c r="G35" s="254"/>
      <c r="H35" s="255"/>
      <c r="I35" s="255"/>
      <c r="J35" s="255"/>
      <c r="K35" s="648"/>
      <c r="L35" s="649"/>
      <c r="M35" s="256"/>
      <c r="N35" s="256"/>
      <c r="O35" s="256"/>
      <c r="P35" s="256"/>
    </row>
    <row r="36" spans="1:16" s="257" customFormat="1" ht="15">
      <c r="A36" s="252" t="s">
        <v>158</v>
      </c>
      <c r="B36" s="253">
        <v>815</v>
      </c>
      <c r="C36" s="253">
        <v>815</v>
      </c>
      <c r="D36" s="254">
        <v>64328</v>
      </c>
      <c r="E36" s="254"/>
      <c r="F36" s="254"/>
      <c r="G36" s="254"/>
      <c r="H36" s="255"/>
      <c r="I36" s="255"/>
      <c r="J36" s="255"/>
      <c r="K36" s="650">
        <f aca="true" t="shared" si="0" ref="K36:K59">D36+J36</f>
        <v>64328</v>
      </c>
      <c r="L36" s="651"/>
      <c r="M36" s="256"/>
      <c r="N36" s="256"/>
      <c r="O36" s="256"/>
      <c r="P36" s="256"/>
    </row>
    <row r="37" spans="1:16" s="257" customFormat="1" ht="15">
      <c r="A37" s="252" t="s">
        <v>159</v>
      </c>
      <c r="B37" s="253">
        <v>1200</v>
      </c>
      <c r="C37" s="253">
        <v>1200</v>
      </c>
      <c r="D37" s="254">
        <v>94716</v>
      </c>
      <c r="E37" s="254"/>
      <c r="F37" s="254"/>
      <c r="G37" s="254"/>
      <c r="H37" s="255"/>
      <c r="I37" s="255"/>
      <c r="J37" s="255"/>
      <c r="K37" s="657">
        <f t="shared" si="0"/>
        <v>94716</v>
      </c>
      <c r="L37" s="658"/>
      <c r="M37" s="256"/>
      <c r="N37" s="256"/>
      <c r="O37" s="256"/>
      <c r="P37" s="256"/>
    </row>
    <row r="38" spans="1:12" s="257" customFormat="1" ht="15">
      <c r="A38" s="252" t="s">
        <v>160</v>
      </c>
      <c r="B38" s="253">
        <v>425</v>
      </c>
      <c r="C38" s="253">
        <v>425</v>
      </c>
      <c r="D38" s="254">
        <v>33545</v>
      </c>
      <c r="E38" s="254"/>
      <c r="F38" s="254"/>
      <c r="G38" s="254"/>
      <c r="H38" s="255"/>
      <c r="I38" s="255"/>
      <c r="J38" s="255"/>
      <c r="K38" s="657">
        <f t="shared" si="0"/>
        <v>33545</v>
      </c>
      <c r="L38" s="658"/>
    </row>
    <row r="39" spans="1:12" s="257" customFormat="1" ht="15">
      <c r="A39" s="252" t="s">
        <v>161</v>
      </c>
      <c r="B39" s="253">
        <v>160</v>
      </c>
      <c r="C39" s="253">
        <v>160</v>
      </c>
      <c r="D39" s="254">
        <v>12629</v>
      </c>
      <c r="E39" s="254"/>
      <c r="F39" s="254"/>
      <c r="G39" s="254"/>
      <c r="H39" s="255"/>
      <c r="I39" s="255"/>
      <c r="J39" s="255"/>
      <c r="K39" s="657">
        <f t="shared" si="0"/>
        <v>12629</v>
      </c>
      <c r="L39" s="658"/>
    </row>
    <row r="40" spans="1:12" s="257" customFormat="1" ht="15">
      <c r="A40" s="252" t="s">
        <v>162</v>
      </c>
      <c r="B40" s="253">
        <v>460</v>
      </c>
      <c r="C40" s="253">
        <v>460</v>
      </c>
      <c r="D40" s="254">
        <v>36308</v>
      </c>
      <c r="E40" s="254"/>
      <c r="F40" s="254"/>
      <c r="G40" s="254"/>
      <c r="H40" s="255"/>
      <c r="I40" s="255"/>
      <c r="J40" s="255"/>
      <c r="K40" s="657">
        <f t="shared" si="0"/>
        <v>36308</v>
      </c>
      <c r="L40" s="658"/>
    </row>
    <row r="41" spans="1:12" s="257" customFormat="1" ht="15" hidden="1">
      <c r="A41" s="252" t="s">
        <v>163</v>
      </c>
      <c r="B41" s="253"/>
      <c r="C41" s="253"/>
      <c r="D41" s="254"/>
      <c r="E41" s="254"/>
      <c r="F41" s="254"/>
      <c r="G41" s="254"/>
      <c r="H41" s="255"/>
      <c r="I41" s="255"/>
      <c r="J41" s="255"/>
      <c r="K41" s="657"/>
      <c r="L41" s="658"/>
    </row>
    <row r="42" spans="1:12" s="257" customFormat="1" ht="15">
      <c r="A42" s="252" t="s">
        <v>164</v>
      </c>
      <c r="B42" s="253">
        <v>1088</v>
      </c>
      <c r="C42" s="253">
        <v>1088</v>
      </c>
      <c r="D42" s="254">
        <v>85876</v>
      </c>
      <c r="E42" s="254">
        <v>49</v>
      </c>
      <c r="F42" s="254">
        <v>2</v>
      </c>
      <c r="G42" s="258">
        <v>0.1</v>
      </c>
      <c r="H42" s="255">
        <v>39</v>
      </c>
      <c r="I42" s="255">
        <v>12191</v>
      </c>
      <c r="J42" s="254">
        <v>475449</v>
      </c>
      <c r="K42" s="657">
        <f t="shared" si="0"/>
        <v>561325</v>
      </c>
      <c r="L42" s="658"/>
    </row>
    <row r="43" spans="1:12" s="257" customFormat="1" ht="15">
      <c r="A43" s="252" t="s">
        <v>165</v>
      </c>
      <c r="B43" s="259">
        <v>480</v>
      </c>
      <c r="C43" s="259">
        <v>480</v>
      </c>
      <c r="D43" s="254">
        <v>37887</v>
      </c>
      <c r="E43" s="254"/>
      <c r="F43" s="254"/>
      <c r="G43" s="254"/>
      <c r="H43" s="255"/>
      <c r="I43" s="255"/>
      <c r="J43" s="255"/>
      <c r="K43" s="657">
        <f t="shared" si="0"/>
        <v>37887</v>
      </c>
      <c r="L43" s="658"/>
    </row>
    <row r="44" spans="1:12" s="257" customFormat="1" ht="15">
      <c r="A44" s="252" t="s">
        <v>166</v>
      </c>
      <c r="B44" s="253">
        <v>304</v>
      </c>
      <c r="C44" s="253">
        <v>304</v>
      </c>
      <c r="D44" s="254">
        <v>23995</v>
      </c>
      <c r="E44" s="254"/>
      <c r="F44" s="254"/>
      <c r="G44" s="254"/>
      <c r="H44" s="255"/>
      <c r="I44" s="255"/>
      <c r="J44" s="255"/>
      <c r="K44" s="657">
        <f t="shared" si="0"/>
        <v>23995</v>
      </c>
      <c r="L44" s="658"/>
    </row>
    <row r="45" spans="1:12" s="257" customFormat="1" ht="15">
      <c r="A45" s="252" t="s">
        <v>40</v>
      </c>
      <c r="B45" s="253">
        <v>625</v>
      </c>
      <c r="C45" s="253">
        <v>625</v>
      </c>
      <c r="D45" s="254">
        <v>49331</v>
      </c>
      <c r="E45" s="254"/>
      <c r="F45" s="254"/>
      <c r="G45" s="254"/>
      <c r="H45" s="255"/>
      <c r="I45" s="255"/>
      <c r="J45" s="255"/>
      <c r="K45" s="657">
        <f t="shared" si="0"/>
        <v>49331</v>
      </c>
      <c r="L45" s="658"/>
    </row>
    <row r="46" spans="1:12" s="257" customFormat="1" ht="15">
      <c r="A46" s="252" t="s">
        <v>167</v>
      </c>
      <c r="B46" s="253">
        <v>431</v>
      </c>
      <c r="C46" s="253">
        <v>431</v>
      </c>
      <c r="D46" s="254">
        <v>34019</v>
      </c>
      <c r="E46" s="254"/>
      <c r="F46" s="254"/>
      <c r="G46" s="254"/>
      <c r="H46" s="255"/>
      <c r="I46" s="255"/>
      <c r="J46" s="255"/>
      <c r="K46" s="657">
        <f t="shared" si="0"/>
        <v>34019</v>
      </c>
      <c r="L46" s="658"/>
    </row>
    <row r="47" spans="1:12" s="257" customFormat="1" ht="15">
      <c r="A47" s="252" t="s">
        <v>168</v>
      </c>
      <c r="B47" s="253">
        <v>524</v>
      </c>
      <c r="C47" s="253">
        <v>524</v>
      </c>
      <c r="D47" s="254">
        <v>41359</v>
      </c>
      <c r="E47" s="254"/>
      <c r="F47" s="254"/>
      <c r="G47" s="254"/>
      <c r="H47" s="255"/>
      <c r="I47" s="255"/>
      <c r="J47" s="255"/>
      <c r="K47" s="657">
        <f t="shared" si="0"/>
        <v>41359</v>
      </c>
      <c r="L47" s="658"/>
    </row>
    <row r="48" spans="1:12" s="257" customFormat="1" ht="15">
      <c r="A48" s="252" t="s">
        <v>169</v>
      </c>
      <c r="B48" s="253">
        <v>302</v>
      </c>
      <c r="C48" s="253">
        <v>302</v>
      </c>
      <c r="D48" s="254">
        <v>23837</v>
      </c>
      <c r="E48" s="254"/>
      <c r="F48" s="254"/>
      <c r="G48" s="254"/>
      <c r="H48" s="255"/>
      <c r="I48" s="255"/>
      <c r="J48" s="255"/>
      <c r="K48" s="657">
        <f t="shared" si="0"/>
        <v>23837</v>
      </c>
      <c r="L48" s="658"/>
    </row>
    <row r="49" spans="1:12" s="257" customFormat="1" ht="15">
      <c r="A49" s="252" t="s">
        <v>170</v>
      </c>
      <c r="B49" s="253">
        <v>435</v>
      </c>
      <c r="C49" s="253">
        <v>435</v>
      </c>
      <c r="D49" s="254">
        <v>34335</v>
      </c>
      <c r="E49" s="254"/>
      <c r="F49" s="254"/>
      <c r="G49" s="254"/>
      <c r="H49" s="255"/>
      <c r="I49" s="255"/>
      <c r="J49" s="255"/>
      <c r="K49" s="657">
        <f t="shared" si="0"/>
        <v>34335</v>
      </c>
      <c r="L49" s="658"/>
    </row>
    <row r="50" spans="1:12" s="257" customFormat="1" ht="15">
      <c r="A50" s="252" t="s">
        <v>171</v>
      </c>
      <c r="B50" s="253">
        <v>612</v>
      </c>
      <c r="C50" s="253">
        <v>612</v>
      </c>
      <c r="D50" s="254">
        <v>48305</v>
      </c>
      <c r="E50" s="254"/>
      <c r="F50" s="254"/>
      <c r="G50" s="254"/>
      <c r="H50" s="255"/>
      <c r="I50" s="255"/>
      <c r="J50" s="255"/>
      <c r="K50" s="657">
        <f t="shared" si="0"/>
        <v>48305</v>
      </c>
      <c r="L50" s="658"/>
    </row>
    <row r="51" spans="1:12" s="257" customFormat="1" ht="15">
      <c r="A51" s="252" t="s">
        <v>172</v>
      </c>
      <c r="B51" s="253">
        <v>382</v>
      </c>
      <c r="C51" s="253">
        <v>382</v>
      </c>
      <c r="D51" s="254">
        <v>30151</v>
      </c>
      <c r="E51" s="254"/>
      <c r="F51" s="254"/>
      <c r="G51" s="254"/>
      <c r="H51" s="255"/>
      <c r="I51" s="255"/>
      <c r="J51" s="255"/>
      <c r="K51" s="657">
        <f t="shared" si="0"/>
        <v>30151</v>
      </c>
      <c r="L51" s="658"/>
    </row>
    <row r="52" spans="1:12" s="257" customFormat="1" ht="15">
      <c r="A52" s="252" t="s">
        <v>173</v>
      </c>
      <c r="B52" s="253">
        <v>194</v>
      </c>
      <c r="C52" s="253">
        <v>194</v>
      </c>
      <c r="D52" s="254">
        <v>15312</v>
      </c>
      <c r="E52" s="254"/>
      <c r="F52" s="254"/>
      <c r="G52" s="254"/>
      <c r="H52" s="255"/>
      <c r="I52" s="255"/>
      <c r="J52" s="255"/>
      <c r="K52" s="657">
        <f t="shared" si="0"/>
        <v>15312</v>
      </c>
      <c r="L52" s="658"/>
    </row>
    <row r="53" spans="1:12" s="257" customFormat="1" ht="15">
      <c r="A53" s="252" t="s">
        <v>174</v>
      </c>
      <c r="B53" s="253">
        <v>441</v>
      </c>
      <c r="C53" s="253">
        <v>441</v>
      </c>
      <c r="D53" s="254">
        <v>34808</v>
      </c>
      <c r="E53" s="254"/>
      <c r="F53" s="254"/>
      <c r="G53" s="254"/>
      <c r="H53" s="255"/>
      <c r="I53" s="255"/>
      <c r="J53" s="255"/>
      <c r="K53" s="657">
        <f t="shared" si="0"/>
        <v>34808</v>
      </c>
      <c r="L53" s="658"/>
    </row>
    <row r="54" spans="1:12" s="257" customFormat="1" ht="15">
      <c r="A54" s="252" t="s">
        <v>175</v>
      </c>
      <c r="B54" s="253">
        <v>1040</v>
      </c>
      <c r="C54" s="253">
        <v>1040</v>
      </c>
      <c r="D54" s="254">
        <v>82088</v>
      </c>
      <c r="E54" s="254"/>
      <c r="F54" s="254"/>
      <c r="G54" s="254"/>
      <c r="H54" s="255"/>
      <c r="I54" s="255"/>
      <c r="J54" s="255"/>
      <c r="K54" s="657">
        <f t="shared" si="0"/>
        <v>82088</v>
      </c>
      <c r="L54" s="658"/>
    </row>
    <row r="55" spans="1:12" s="257" customFormat="1" ht="15">
      <c r="A55" s="252" t="s">
        <v>176</v>
      </c>
      <c r="B55" s="253">
        <v>835</v>
      </c>
      <c r="C55" s="253">
        <v>835</v>
      </c>
      <c r="D55" s="254">
        <v>65907</v>
      </c>
      <c r="E55" s="254"/>
      <c r="F55" s="254"/>
      <c r="G55" s="254"/>
      <c r="H55" s="255"/>
      <c r="I55" s="255"/>
      <c r="J55" s="255"/>
      <c r="K55" s="657">
        <f t="shared" si="0"/>
        <v>65907</v>
      </c>
      <c r="L55" s="658"/>
    </row>
    <row r="56" spans="1:12" s="257" customFormat="1" ht="15">
      <c r="A56" s="252" t="s">
        <v>177</v>
      </c>
      <c r="B56" s="253">
        <v>314</v>
      </c>
      <c r="C56" s="253">
        <v>314</v>
      </c>
      <c r="D56" s="254">
        <v>24784</v>
      </c>
      <c r="E56" s="254"/>
      <c r="F56" s="254"/>
      <c r="G56" s="254"/>
      <c r="H56" s="255"/>
      <c r="I56" s="255"/>
      <c r="J56" s="255"/>
      <c r="K56" s="657">
        <f t="shared" si="0"/>
        <v>24784</v>
      </c>
      <c r="L56" s="658"/>
    </row>
    <row r="57" spans="1:12" s="257" customFormat="1" ht="15">
      <c r="A57" s="252" t="s">
        <v>178</v>
      </c>
      <c r="B57" s="252">
        <v>383</v>
      </c>
      <c r="C57" s="252">
        <v>383</v>
      </c>
      <c r="D57" s="254">
        <v>30230</v>
      </c>
      <c r="E57" s="254"/>
      <c r="F57" s="254"/>
      <c r="G57" s="254"/>
      <c r="H57" s="255"/>
      <c r="I57" s="255"/>
      <c r="J57" s="255"/>
      <c r="K57" s="657">
        <f t="shared" si="0"/>
        <v>30230</v>
      </c>
      <c r="L57" s="658"/>
    </row>
    <row r="58" spans="1:12" s="257" customFormat="1" ht="15">
      <c r="A58" s="252" t="s">
        <v>179</v>
      </c>
      <c r="B58" s="253">
        <v>635</v>
      </c>
      <c r="C58" s="253">
        <v>635</v>
      </c>
      <c r="D58" s="254">
        <v>50121</v>
      </c>
      <c r="E58" s="254"/>
      <c r="F58" s="254"/>
      <c r="G58" s="254"/>
      <c r="H58" s="255"/>
      <c r="I58" s="255"/>
      <c r="J58" s="255"/>
      <c r="K58" s="657">
        <f t="shared" si="0"/>
        <v>50121</v>
      </c>
      <c r="L58" s="658"/>
    </row>
    <row r="59" spans="1:12" s="257" customFormat="1" ht="15">
      <c r="A59" s="252" t="s">
        <v>180</v>
      </c>
      <c r="B59" s="253">
        <v>446</v>
      </c>
      <c r="C59" s="253">
        <v>446</v>
      </c>
      <c r="D59" s="254">
        <v>35203</v>
      </c>
      <c r="E59" s="254"/>
      <c r="F59" s="254"/>
      <c r="G59" s="254"/>
      <c r="H59" s="255"/>
      <c r="I59" s="255"/>
      <c r="J59" s="255"/>
      <c r="K59" s="657">
        <f t="shared" si="0"/>
        <v>35203</v>
      </c>
      <c r="L59" s="658"/>
    </row>
    <row r="60" spans="1:12" s="237" customFormat="1" ht="15">
      <c r="A60" s="260" t="s">
        <v>181</v>
      </c>
      <c r="B60" s="261">
        <f aca="true" t="shared" si="1" ref="B60:K60">SUM(B35:B59)</f>
        <v>12531</v>
      </c>
      <c r="C60" s="261">
        <f t="shared" si="1"/>
        <v>12531</v>
      </c>
      <c r="D60" s="262">
        <f t="shared" si="1"/>
        <v>989074</v>
      </c>
      <c r="E60" s="262">
        <f t="shared" si="1"/>
        <v>49</v>
      </c>
      <c r="F60" s="262">
        <f t="shared" si="1"/>
        <v>2</v>
      </c>
      <c r="G60" s="262">
        <f t="shared" si="1"/>
        <v>0.1</v>
      </c>
      <c r="H60" s="262">
        <f t="shared" si="1"/>
        <v>39</v>
      </c>
      <c r="I60" s="262">
        <f t="shared" si="1"/>
        <v>12191</v>
      </c>
      <c r="J60" s="262">
        <f t="shared" si="1"/>
        <v>475449</v>
      </c>
      <c r="K60" s="669">
        <f t="shared" si="1"/>
        <v>1464523</v>
      </c>
      <c r="L60" s="658"/>
    </row>
    <row r="61" spans="11:12" ht="15" hidden="1">
      <c r="K61" s="263"/>
      <c r="L61" s="292"/>
    </row>
  </sheetData>
  <sheetProtection/>
  <mergeCells count="54">
    <mergeCell ref="K53:L53"/>
    <mergeCell ref="K54:L54"/>
    <mergeCell ref="K59:L59"/>
    <mergeCell ref="K60:L60"/>
    <mergeCell ref="K55:L55"/>
    <mergeCell ref="K56:L56"/>
    <mergeCell ref="K57:L57"/>
    <mergeCell ref="K58:L58"/>
    <mergeCell ref="K47:L47"/>
    <mergeCell ref="K48:L48"/>
    <mergeCell ref="K51:L51"/>
    <mergeCell ref="K52:L52"/>
    <mergeCell ref="K49:L49"/>
    <mergeCell ref="K50:L50"/>
    <mergeCell ref="K39:L39"/>
    <mergeCell ref="K40:L40"/>
    <mergeCell ref="K45:L45"/>
    <mergeCell ref="K46:L46"/>
    <mergeCell ref="K43:L43"/>
    <mergeCell ref="K44:L44"/>
    <mergeCell ref="K41:L41"/>
    <mergeCell ref="K42:L42"/>
    <mergeCell ref="K37:L37"/>
    <mergeCell ref="K38:L38"/>
    <mergeCell ref="A24:I24"/>
    <mergeCell ref="D25:F25"/>
    <mergeCell ref="A27:I27"/>
    <mergeCell ref="A28:K28"/>
    <mergeCell ref="A33:A34"/>
    <mergeCell ref="B33:D33"/>
    <mergeCell ref="K33:L34"/>
    <mergeCell ref="E33:J33"/>
    <mergeCell ref="H1:L1"/>
    <mergeCell ref="B2:I2"/>
    <mergeCell ref="A3:J3"/>
    <mergeCell ref="A4:J4"/>
    <mergeCell ref="A31:L31"/>
    <mergeCell ref="A16:J16"/>
    <mergeCell ref="K35:L35"/>
    <mergeCell ref="K36:L36"/>
    <mergeCell ref="A29:O29"/>
    <mergeCell ref="A23:I23"/>
    <mergeCell ref="A21:H21"/>
    <mergeCell ref="A9:J9"/>
    <mergeCell ref="A11:J11"/>
    <mergeCell ref="A13:J13"/>
    <mergeCell ref="A20:I20"/>
    <mergeCell ref="A15:I15"/>
    <mergeCell ref="A19:K19"/>
    <mergeCell ref="A5:I5"/>
    <mergeCell ref="A6:J6"/>
    <mergeCell ref="A18:L18"/>
    <mergeCell ref="A7:J7"/>
    <mergeCell ref="A8:J8"/>
  </mergeCells>
  <printOptions/>
  <pageMargins left="0.7874015748031497" right="0.1968503937007874" top="0.1968503937007874" bottom="0.1968503937007874" header="0.5118110236220472" footer="0.5118110236220472"/>
  <pageSetup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u251304</cp:lastModifiedBy>
  <cp:lastPrinted>2019-02-19T10:09:07Z</cp:lastPrinted>
  <dcterms:created xsi:type="dcterms:W3CDTF">2014-01-17T10:52:16Z</dcterms:created>
  <dcterms:modified xsi:type="dcterms:W3CDTF">2019-02-19T10:13:08Z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